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3816274-B233-4D51-9D3B-4684EF3D4A26}" xr6:coauthVersionLast="45" xr6:coauthVersionMax="47" xr10:uidLastSave="{00000000-0000-0000-0000-000000000000}"/>
  <bookViews>
    <workbookView xWindow="-120" yWindow="-120" windowWidth="19440" windowHeight="15000" tabRatio="593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Лист1!$F$1:$J$452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5" i="1" l="1"/>
  <c r="H412" i="1"/>
  <c r="H393" i="1" l="1"/>
  <c r="H405" i="1"/>
  <c r="H406" i="1"/>
  <c r="H408" i="1"/>
  <c r="H114" i="1"/>
  <c r="H296" i="1"/>
  <c r="H357" i="1"/>
  <c r="J365" i="1"/>
  <c r="H256" i="1"/>
  <c r="H315" i="1"/>
  <c r="J324" i="1"/>
  <c r="H415" i="1"/>
  <c r="H414" i="1" s="1"/>
  <c r="H143" i="1"/>
  <c r="H148" i="1"/>
  <c r="J150" i="1"/>
  <c r="J418" i="1"/>
  <c r="J417" i="1"/>
  <c r="J416" i="1"/>
  <c r="I414" i="1"/>
  <c r="J413" i="1"/>
  <c r="I412" i="1"/>
  <c r="I411" i="1" s="1"/>
  <c r="J410" i="1"/>
  <c r="J409" i="1"/>
  <c r="I408" i="1"/>
  <c r="J407" i="1"/>
  <c r="I406" i="1"/>
  <c r="I405" i="1" s="1"/>
  <c r="I400" i="1"/>
  <c r="J404" i="1"/>
  <c r="I403" i="1"/>
  <c r="J402" i="1"/>
  <c r="I401" i="1"/>
  <c r="J373" i="1"/>
  <c r="J364" i="1"/>
  <c r="J346" i="1"/>
  <c r="I281" i="1"/>
  <c r="J190" i="1"/>
  <c r="I139" i="1"/>
  <c r="H139" i="1"/>
  <c r="J142" i="1"/>
  <c r="I57" i="1"/>
  <c r="J57" i="1" s="1"/>
  <c r="J58" i="1"/>
  <c r="I256" i="1"/>
  <c r="J261" i="1"/>
  <c r="J415" i="1" l="1"/>
  <c r="J408" i="1"/>
  <c r="J412" i="1"/>
  <c r="H411" i="1"/>
  <c r="J414" i="1"/>
  <c r="J405" i="1"/>
  <c r="J403" i="1"/>
  <c r="H401" i="1"/>
  <c r="J39" i="1"/>
  <c r="J411" i="1" l="1"/>
  <c r="J406" i="1"/>
  <c r="J401" i="1"/>
  <c r="H400" i="1"/>
  <c r="J96" i="1"/>
  <c r="J95" i="1"/>
  <c r="J350" i="1"/>
  <c r="H349" i="1"/>
  <c r="J349" i="1" s="1"/>
  <c r="I344" i="1" l="1"/>
  <c r="J379" i="1" l="1"/>
  <c r="H374" i="1"/>
  <c r="J378" i="1"/>
  <c r="H88" i="1" l="1"/>
  <c r="J178" i="1" l="1"/>
  <c r="J230" i="1" l="1"/>
  <c r="H94" i="1" l="1"/>
  <c r="J94" i="1" s="1"/>
  <c r="J348" i="1" l="1"/>
  <c r="H347" i="1"/>
  <c r="J347" i="1" s="1"/>
  <c r="J399" i="1"/>
  <c r="J93" i="1" l="1"/>
  <c r="J92" i="1"/>
  <c r="J91" i="1"/>
  <c r="J90" i="1"/>
  <c r="J89" i="1"/>
  <c r="I88" i="1"/>
  <c r="J88" i="1" s="1"/>
  <c r="J398" i="1" l="1"/>
  <c r="J397" i="1"/>
  <c r="H173" i="1" l="1"/>
  <c r="J383" i="1" l="1"/>
  <c r="J237" i="1" l="1"/>
  <c r="J280" i="1" l="1"/>
  <c r="H277" i="1"/>
  <c r="H160" i="1" l="1"/>
  <c r="J164" i="1"/>
  <c r="J260" i="1"/>
  <c r="H133" i="1" l="1"/>
  <c r="H151" i="1" l="1"/>
  <c r="J154" i="1"/>
  <c r="J345" i="1"/>
  <c r="H344" i="1"/>
  <c r="J344" i="1" s="1"/>
  <c r="H341" i="1" l="1"/>
  <c r="J343" i="1"/>
  <c r="I341" i="1"/>
  <c r="I205" i="1" l="1"/>
  <c r="H205" i="1"/>
  <c r="J227" i="1"/>
  <c r="I35" i="1"/>
  <c r="H35" i="1"/>
  <c r="J48" i="1"/>
  <c r="J171" i="1" l="1"/>
  <c r="J170" i="1"/>
  <c r="J169" i="1"/>
  <c r="J168" i="1"/>
  <c r="J167" i="1"/>
  <c r="J163" i="1"/>
  <c r="J162" i="1"/>
  <c r="H166" i="1"/>
  <c r="H165" i="1" s="1"/>
  <c r="J166" i="1" l="1"/>
  <c r="I86" i="1" l="1"/>
  <c r="I84" i="1"/>
  <c r="H84" i="1"/>
  <c r="H86" i="1"/>
  <c r="J86" i="1" l="1"/>
  <c r="J37" i="1"/>
  <c r="J451" i="1" l="1"/>
  <c r="H232" i="1" l="1"/>
  <c r="J236" i="1"/>
  <c r="J116" i="1" l="1"/>
  <c r="J252" i="1"/>
  <c r="J395" i="1"/>
  <c r="J394" i="1"/>
  <c r="J392" i="1"/>
  <c r="J433" i="1"/>
  <c r="J68" i="1" l="1"/>
  <c r="J67" i="1"/>
  <c r="J107" i="1" l="1"/>
  <c r="J323" i="1"/>
  <c r="J322" i="1"/>
  <c r="J321" i="1"/>
  <c r="J320" i="1"/>
  <c r="J319" i="1"/>
  <c r="J318" i="1"/>
  <c r="J317" i="1"/>
  <c r="J316" i="1"/>
  <c r="J146" i="1"/>
  <c r="J140" i="1"/>
  <c r="J426" i="1" l="1"/>
  <c r="I307" i="1" l="1"/>
  <c r="J342" i="1" l="1"/>
  <c r="J340" i="1"/>
  <c r="J339" i="1"/>
  <c r="I337" i="1"/>
  <c r="I298" i="1" s="1"/>
  <c r="H337" i="1"/>
  <c r="I391" i="1"/>
  <c r="H391" i="1"/>
  <c r="H50" i="1"/>
  <c r="I351" i="1"/>
  <c r="I292" i="1"/>
  <c r="I291" i="1" s="1"/>
  <c r="J204" i="1"/>
  <c r="J203" i="1"/>
  <c r="J202" i="1"/>
  <c r="H352" i="1"/>
  <c r="H351" i="1" s="1"/>
  <c r="J205" i="1" l="1"/>
  <c r="J226" i="1"/>
  <c r="I228" i="1"/>
  <c r="H228" i="1"/>
  <c r="J229" i="1"/>
  <c r="J228" i="1" l="1"/>
  <c r="J225" i="1"/>
  <c r="H326" i="1"/>
  <c r="H325" i="1" s="1"/>
  <c r="J325" i="1" s="1"/>
  <c r="J329" i="1"/>
  <c r="J53" i="1"/>
  <c r="J31" i="1"/>
  <c r="H281" i="1" l="1"/>
  <c r="J285" i="1"/>
  <c r="J283" i="1"/>
  <c r="J282" i="1"/>
  <c r="I274" i="1"/>
  <c r="I273" i="1" s="1"/>
  <c r="H66" i="1"/>
  <c r="I179" i="1"/>
  <c r="H179" i="1"/>
  <c r="I232" i="1"/>
  <c r="I231" i="1" s="1"/>
  <c r="J235" i="1"/>
  <c r="J234" i="1"/>
  <c r="J233" i="1"/>
  <c r="J258" i="1" l="1"/>
  <c r="J192" i="1" l="1"/>
  <c r="J184" i="1"/>
  <c r="J183" i="1"/>
  <c r="J182" i="1"/>
  <c r="J181" i="1"/>
  <c r="J180" i="1"/>
  <c r="J189" i="1"/>
  <c r="J188" i="1"/>
  <c r="J187" i="1"/>
  <c r="J186" i="1"/>
  <c r="I185" i="1"/>
  <c r="H185" i="1"/>
  <c r="H194" i="1"/>
  <c r="H191" i="1"/>
  <c r="J191" i="1" s="1"/>
  <c r="J176" i="1"/>
  <c r="J175" i="1"/>
  <c r="J174" i="1"/>
  <c r="H231" i="1" l="1"/>
  <c r="J232" i="1"/>
  <c r="J185" i="1"/>
  <c r="J231" i="1" l="1"/>
  <c r="I20" i="1"/>
  <c r="J22" i="1"/>
  <c r="J21" i="1"/>
  <c r="J19" i="1"/>
  <c r="J18" i="1"/>
  <c r="J17" i="1"/>
  <c r="J16" i="1"/>
  <c r="I15" i="1"/>
  <c r="H20" i="1"/>
  <c r="H15" i="1"/>
  <c r="I14" i="1" l="1"/>
  <c r="J20" i="1"/>
  <c r="J15" i="1"/>
  <c r="H14" i="1"/>
  <c r="H104" i="1"/>
  <c r="J14" i="1" l="1"/>
  <c r="J259" i="1"/>
  <c r="J103" i="1"/>
  <c r="J102" i="1"/>
  <c r="I98" i="1"/>
  <c r="I250" i="1"/>
  <c r="H250" i="1"/>
  <c r="J251" i="1"/>
  <c r="J437" i="1"/>
  <c r="I34" i="1"/>
  <c r="J341" i="1" l="1"/>
  <c r="H200" i="1" l="1"/>
  <c r="H199" i="1" s="1"/>
  <c r="J158" i="1"/>
  <c r="H157" i="1"/>
  <c r="J157" i="1" s="1"/>
  <c r="J424" i="1" l="1"/>
  <c r="J436" i="1"/>
  <c r="I242" i="1" l="1"/>
  <c r="J137" i="1" l="1"/>
  <c r="J136" i="1"/>
  <c r="I135" i="1"/>
  <c r="H135" i="1"/>
  <c r="J135" i="1" l="1"/>
  <c r="I246" i="1"/>
  <c r="I239" i="1" s="1"/>
  <c r="J52" i="1" l="1"/>
  <c r="H80" i="1" l="1"/>
  <c r="H82" i="1"/>
  <c r="J82" i="1" s="1"/>
  <c r="H79" i="1" l="1"/>
  <c r="I143" i="1"/>
  <c r="J83" i="1" l="1"/>
  <c r="J147" i="1" l="1"/>
  <c r="J85" i="1" l="1"/>
  <c r="H34" i="1"/>
  <c r="J36" i="1"/>
  <c r="J26" i="1"/>
  <c r="I199" i="1" l="1"/>
  <c r="J224" i="1"/>
  <c r="J223" i="1"/>
  <c r="H242" i="1"/>
  <c r="J245" i="1"/>
  <c r="J244" i="1"/>
  <c r="I133" i="1"/>
  <c r="J134" i="1"/>
  <c r="J133" i="1" l="1"/>
  <c r="J38" i="1"/>
  <c r="J284" i="1" l="1"/>
  <c r="J109" i="1" l="1"/>
  <c r="J221" i="1"/>
  <c r="J281" i="1" l="1"/>
  <c r="J112" i="1" l="1"/>
  <c r="H330" i="1" l="1"/>
  <c r="J332" i="1"/>
  <c r="J220" i="1" l="1"/>
  <c r="H99" i="1" l="1"/>
  <c r="J338" i="1" l="1"/>
  <c r="J337" i="1"/>
  <c r="J222" i="1" l="1"/>
  <c r="J123" i="1" l="1"/>
  <c r="H122" i="1"/>
  <c r="J122" i="1" s="1"/>
  <c r="J257" i="1" l="1"/>
  <c r="J256" i="1"/>
  <c r="I25" i="1" l="1"/>
  <c r="H25" i="1"/>
  <c r="J33" i="1"/>
  <c r="J32" i="1"/>
  <c r="J219" i="1" l="1"/>
  <c r="J447" i="1" l="1"/>
  <c r="H113" i="1"/>
  <c r="J115" i="1"/>
  <c r="J101" i="1"/>
  <c r="J100" i="1"/>
  <c r="J44" i="1"/>
  <c r="J40" i="1"/>
  <c r="I422" i="1" l="1"/>
  <c r="J450" i="1"/>
  <c r="J449" i="1"/>
  <c r="J327" i="1" l="1"/>
  <c r="J382" i="1" l="1"/>
  <c r="J381" i="1"/>
  <c r="H422" i="1" l="1"/>
  <c r="H314" i="1"/>
  <c r="J314" i="1" l="1"/>
  <c r="J315" i="1"/>
  <c r="I356" i="1"/>
  <c r="H386" i="1"/>
  <c r="H384" i="1"/>
  <c r="H366" i="1" l="1"/>
  <c r="J366" i="1" s="1"/>
  <c r="J389" i="1"/>
  <c r="J388" i="1"/>
  <c r="J387" i="1"/>
  <c r="J386" i="1"/>
  <c r="J385" i="1"/>
  <c r="J384" i="1"/>
  <c r="J380" i="1"/>
  <c r="J377" i="1"/>
  <c r="J376" i="1"/>
  <c r="J375" i="1"/>
  <c r="J374" i="1"/>
  <c r="J372" i="1"/>
  <c r="J371" i="1"/>
  <c r="J370" i="1"/>
  <c r="J369" i="1"/>
  <c r="J368" i="1"/>
  <c r="J367" i="1"/>
  <c r="J363" i="1"/>
  <c r="J362" i="1"/>
  <c r="J361" i="1"/>
  <c r="J360" i="1"/>
  <c r="J359" i="1"/>
  <c r="J358" i="1"/>
  <c r="J357" i="1" l="1"/>
  <c r="H356" i="1"/>
  <c r="J356" i="1" s="1"/>
  <c r="H127" i="1"/>
  <c r="J336" i="1" l="1"/>
  <c r="J278" i="1"/>
  <c r="J218" i="1" l="1"/>
  <c r="J217" i="1"/>
  <c r="J306" i="1"/>
  <c r="H305" i="1"/>
  <c r="J305" i="1" s="1"/>
  <c r="H275" i="1"/>
  <c r="J277" i="1"/>
  <c r="H274" i="1" l="1"/>
  <c r="J81" i="1" l="1"/>
  <c r="I80" i="1"/>
  <c r="J130" i="1" l="1"/>
  <c r="I393" i="1" l="1"/>
  <c r="J396" i="1"/>
  <c r="H390" i="1" l="1"/>
  <c r="J393" i="1"/>
  <c r="I390" i="1"/>
  <c r="J391" i="1"/>
  <c r="I127" i="1"/>
  <c r="I124" i="1" s="1"/>
  <c r="J129" i="1"/>
  <c r="J390" i="1" l="1"/>
  <c r="I76" i="1"/>
  <c r="J76" i="1" s="1"/>
  <c r="J78" i="1" l="1"/>
  <c r="I74" i="1"/>
  <c r="H333" i="1" l="1"/>
  <c r="H309" i="1"/>
  <c r="H254" i="1" l="1"/>
  <c r="J43" i="1" l="1"/>
  <c r="J77" i="1" l="1"/>
  <c r="J441" i="1" l="1"/>
  <c r="J156" i="1" l="1"/>
  <c r="I155" i="1"/>
  <c r="H155" i="1"/>
  <c r="J155" i="1" l="1"/>
  <c r="J313" i="1"/>
  <c r="J448" i="1" l="1"/>
  <c r="J216" i="1" l="1"/>
  <c r="I114" i="1" l="1"/>
  <c r="I113" i="1" s="1"/>
  <c r="J213" i="1" l="1"/>
  <c r="J212" i="1"/>
  <c r="J211" i="1"/>
  <c r="J210" i="1"/>
  <c r="J209" i="1"/>
  <c r="J208" i="1"/>
  <c r="J207" i="1"/>
  <c r="J206" i="1"/>
  <c r="J121" i="1" l="1"/>
  <c r="J120" i="1"/>
  <c r="J106" i="1" l="1"/>
  <c r="I61" i="1" l="1"/>
  <c r="H61" i="1"/>
  <c r="J62" i="1"/>
  <c r="J61" i="1" s="1"/>
  <c r="J215" i="1" l="1"/>
  <c r="J272" i="1"/>
  <c r="H271" i="1"/>
  <c r="H269" i="1"/>
  <c r="J270" i="1"/>
  <c r="H246" i="1"/>
  <c r="J249" i="1"/>
  <c r="J75" i="1" l="1"/>
  <c r="H74" i="1"/>
  <c r="I79" i="1"/>
  <c r="I63" i="1" s="1"/>
  <c r="J80" i="1"/>
  <c r="J79" i="1" l="1"/>
  <c r="J74" i="1"/>
  <c r="J84" i="1"/>
  <c r="J87" i="1"/>
  <c r="J248" i="1" l="1"/>
  <c r="J335" i="1" l="1"/>
  <c r="H267" i="1" l="1"/>
  <c r="J214" i="1" l="1"/>
  <c r="I151" i="1"/>
  <c r="I138" i="1" s="1"/>
  <c r="J271" i="1"/>
  <c r="J269" i="1"/>
  <c r="J119" i="1" l="1"/>
  <c r="J152" i="1" l="1"/>
  <c r="J153" i="1"/>
  <c r="H138" i="1"/>
  <c r="J151" i="1" l="1"/>
  <c r="H24" i="1" l="1"/>
  <c r="J29" i="1"/>
  <c r="J46" i="1" l="1"/>
  <c r="J47" i="1"/>
  <c r="I97" i="1" l="1"/>
  <c r="J435" i="1"/>
  <c r="I54" i="1" l="1"/>
  <c r="I49" i="1" s="1"/>
  <c r="J34" i="1" l="1"/>
  <c r="J145" i="1"/>
  <c r="I290" i="1" l="1"/>
  <c r="J446" i="1"/>
  <c r="J440" i="1"/>
  <c r="I172" i="1"/>
  <c r="J118" i="1"/>
  <c r="J108" i="1" l="1"/>
  <c r="J434" i="1" l="1"/>
  <c r="J432" i="1"/>
  <c r="J431" i="1"/>
  <c r="J430" i="1"/>
  <c r="J429" i="1"/>
  <c r="J428" i="1"/>
  <c r="J427" i="1"/>
  <c r="J423" i="1"/>
  <c r="J355" i="1"/>
  <c r="J353" i="1"/>
  <c r="J301" i="1"/>
  <c r="J297" i="1"/>
  <c r="J295" i="1"/>
  <c r="J293" i="1"/>
  <c r="J289" i="1"/>
  <c r="J288" i="1"/>
  <c r="J287" i="1"/>
  <c r="J279" i="1"/>
  <c r="J276" i="1"/>
  <c r="J268" i="1"/>
  <c r="J266" i="1"/>
  <c r="J265" i="1"/>
  <c r="J255" i="1"/>
  <c r="J254" i="1"/>
  <c r="J253" i="1"/>
  <c r="J247" i="1"/>
  <c r="J243" i="1"/>
  <c r="J241" i="1"/>
  <c r="J198" i="1"/>
  <c r="J196" i="1"/>
  <c r="J194" i="1"/>
  <c r="J177" i="1"/>
  <c r="J161" i="1"/>
  <c r="J149" i="1"/>
  <c r="J144" i="1"/>
  <c r="J141" i="1"/>
  <c r="J132" i="1"/>
  <c r="J128" i="1"/>
  <c r="J126" i="1"/>
  <c r="J117" i="1"/>
  <c r="J111" i="1"/>
  <c r="J110" i="1"/>
  <c r="J105" i="1"/>
  <c r="J73" i="1"/>
  <c r="J71" i="1"/>
  <c r="J66" i="1"/>
  <c r="J60" i="1"/>
  <c r="J56" i="1"/>
  <c r="J55" i="1"/>
  <c r="J45" i="1"/>
  <c r="J42" i="1"/>
  <c r="J30" i="1"/>
  <c r="J28" i="1"/>
  <c r="J438" i="1"/>
  <c r="J443" i="1"/>
  <c r="J445" i="1"/>
  <c r="J439" i="1"/>
  <c r="J444" i="1"/>
  <c r="J442" i="1"/>
  <c r="I24" i="1" l="1"/>
  <c r="I23" i="1" s="1"/>
  <c r="J304" i="1"/>
  <c r="J302" i="1"/>
  <c r="J334" i="1"/>
  <c r="J331" i="1"/>
  <c r="J328" i="1"/>
  <c r="J326" i="1"/>
  <c r="J311" i="1"/>
  <c r="J310" i="1"/>
  <c r="I309" i="1"/>
  <c r="I419" i="1" l="1"/>
  <c r="J296" i="1"/>
  <c r="H294" i="1"/>
  <c r="J294" i="1" s="1"/>
  <c r="J201" i="1" l="1"/>
  <c r="J104" i="1"/>
  <c r="J51" i="1"/>
  <c r="J27" i="1"/>
  <c r="J35" i="1" l="1"/>
  <c r="J41" i="1"/>
  <c r="H98" i="1"/>
  <c r="J99" i="1"/>
  <c r="J354" i="1"/>
  <c r="J98" i="1" l="1"/>
  <c r="J352" i="1"/>
  <c r="J425" i="1"/>
  <c r="H453" i="1"/>
  <c r="H70" i="1"/>
  <c r="J70" i="1" s="1"/>
  <c r="H72" i="1"/>
  <c r="J72" i="1" s="1"/>
  <c r="J148" i="1"/>
  <c r="H308" i="1"/>
  <c r="J160" i="1"/>
  <c r="H197" i="1"/>
  <c r="J195" i="1"/>
  <c r="J193" i="1"/>
  <c r="J25" i="1"/>
  <c r="J50" i="1"/>
  <c r="J197" i="1" l="1"/>
  <c r="J351" i="1"/>
  <c r="J308" i="1"/>
  <c r="J309" i="1"/>
  <c r="H69" i="1"/>
  <c r="J69" i="1" s="1"/>
  <c r="H421" i="1"/>
  <c r="J333" i="1"/>
  <c r="J330" i="1"/>
  <c r="H312" i="1"/>
  <c r="H307" i="1" s="1"/>
  <c r="H303" i="1"/>
  <c r="J303" i="1" s="1"/>
  <c r="H300" i="1"/>
  <c r="H292" i="1"/>
  <c r="J292" i="1" s="1"/>
  <c r="H291" i="1"/>
  <c r="H286" i="1"/>
  <c r="H273" i="1" s="1"/>
  <c r="J275" i="1"/>
  <c r="J267" i="1"/>
  <c r="J250" i="1"/>
  <c r="J246" i="1"/>
  <c r="J242" i="1"/>
  <c r="H240" i="1"/>
  <c r="H131" i="1"/>
  <c r="J131" i="1" s="1"/>
  <c r="J127" i="1"/>
  <c r="H125" i="1"/>
  <c r="J125" i="1" s="1"/>
  <c r="J114" i="1"/>
  <c r="J113" i="1"/>
  <c r="H65" i="1"/>
  <c r="H59" i="1"/>
  <c r="J59" i="1" s="1"/>
  <c r="H54" i="1"/>
  <c r="J54" i="1" s="1"/>
  <c r="J24" i="1"/>
  <c r="J312" i="1" l="1"/>
  <c r="J307" i="1" s="1"/>
  <c r="J240" i="1"/>
  <c r="H239" i="1"/>
  <c r="J239" i="1" s="1"/>
  <c r="J300" i="1"/>
  <c r="H299" i="1"/>
  <c r="H298" i="1" s="1"/>
  <c r="J286" i="1"/>
  <c r="J139" i="1"/>
  <c r="J143" i="1"/>
  <c r="J291" i="1"/>
  <c r="H290" i="1"/>
  <c r="J290" i="1" s="1"/>
  <c r="H64" i="1"/>
  <c r="H63" i="1" s="1"/>
  <c r="J65" i="1"/>
  <c r="H124" i="1"/>
  <c r="H97" i="1" s="1"/>
  <c r="H159" i="1"/>
  <c r="J159" i="1" s="1"/>
  <c r="J165" i="1"/>
  <c r="J173" i="1"/>
  <c r="J200" i="1"/>
  <c r="H263" i="1"/>
  <c r="H262" i="1" s="1"/>
  <c r="J264" i="1"/>
  <c r="H420" i="1"/>
  <c r="H49" i="1"/>
  <c r="H23" i="1" s="1"/>
  <c r="H419" i="1" l="1"/>
  <c r="J138" i="1"/>
  <c r="J179" i="1"/>
  <c r="H172" i="1"/>
  <c r="J172" i="1" s="1"/>
  <c r="J124" i="1"/>
  <c r="J97" i="1"/>
  <c r="J299" i="1"/>
  <c r="J199" i="1"/>
  <c r="J64" i="1"/>
  <c r="J63" i="1"/>
  <c r="J263" i="1"/>
  <c r="J262" i="1"/>
  <c r="J274" i="1"/>
  <c r="J273" i="1"/>
  <c r="J23" i="1"/>
  <c r="J49" i="1"/>
  <c r="J400" i="1" l="1"/>
  <c r="J298" i="1" l="1"/>
  <c r="J419" i="1" s="1"/>
  <c r="H452" i="1"/>
  <c r="J422" i="1" l="1"/>
  <c r="I421" i="1"/>
  <c r="J421" i="1" s="1"/>
  <c r="M452" i="1" l="1"/>
  <c r="I420" i="1"/>
  <c r="J420" i="1" s="1"/>
  <c r="J452" i="1" s="1"/>
  <c r="I452" i="1" l="1"/>
</calcChain>
</file>

<file path=xl/sharedStrings.xml><?xml version="1.0" encoding="utf-8"?>
<sst xmlns="http://schemas.openxmlformats.org/spreadsheetml/2006/main" count="919" uniqueCount="837">
  <si>
    <t>Код бюджетной классификации</t>
  </si>
  <si>
    <t>ГРБС</t>
  </si>
  <si>
    <t>Рз,Пр</t>
  </si>
  <si>
    <t>ЦСР</t>
  </si>
  <si>
    <t>ВР</t>
  </si>
  <si>
    <t>2.</t>
  </si>
  <si>
    <t>2.1.</t>
  </si>
  <si>
    <t>0701</t>
  </si>
  <si>
    <t>0709</t>
  </si>
  <si>
    <t>3.</t>
  </si>
  <si>
    <t>4.</t>
  </si>
  <si>
    <t>4.2.</t>
  </si>
  <si>
    <t>4.3.</t>
  </si>
  <si>
    <t>5.</t>
  </si>
  <si>
    <t>6.</t>
  </si>
  <si>
    <t>7.</t>
  </si>
  <si>
    <t>8.</t>
  </si>
  <si>
    <t>10.</t>
  </si>
  <si>
    <t>11.</t>
  </si>
  <si>
    <t>10.1.</t>
  </si>
  <si>
    <t>13.</t>
  </si>
  <si>
    <t>14.</t>
  </si>
  <si>
    <t>15.</t>
  </si>
  <si>
    <t>15.1.</t>
  </si>
  <si>
    <t>982</t>
  </si>
  <si>
    <t>0113</t>
  </si>
  <si>
    <t>0801</t>
  </si>
  <si>
    <t>0412</t>
  </si>
  <si>
    <t>977</t>
  </si>
  <si>
    <t>0405</t>
  </si>
  <si>
    <t>1102</t>
  </si>
  <si>
    <t>0409</t>
  </si>
  <si>
    <t>0804</t>
  </si>
  <si>
    <t>0502</t>
  </si>
  <si>
    <t xml:space="preserve">Администрация Яковлевского муниципального района </t>
  </si>
  <si>
    <t>целевая статья</t>
  </si>
  <si>
    <t>Наименование</t>
  </si>
  <si>
    <t>Расходы на обеспечение деятельности (оказание услуг, выполнение работ) муниципальных учреждений</t>
  </si>
  <si>
    <t>Создание условий для отдыха, оздоровления, занятости детей и подростков</t>
  </si>
  <si>
    <t>Обеспечение беспрепятственного доступа инвалидов к объектам социальной инфраструктуры и информации</t>
  </si>
  <si>
    <t>Финансовая поддержка субъектов малого и среднего предпринимательства</t>
  </si>
  <si>
    <t>Проведение мероприятий для детей и молодежи</t>
  </si>
  <si>
    <t>Организация проведения социально-значимых культурно-массовых мероприятий</t>
  </si>
  <si>
    <t>Организация и проведение мероприятий по развитию библиотечного дела, популяризации чтения</t>
  </si>
  <si>
    <t>Мероприятия по социализации пожилых людей в обществе</t>
  </si>
  <si>
    <t>Мероприятия по оценке недвижимости, признании прав в отношении муниципального имущества</t>
  </si>
  <si>
    <t>02 0 00 00000</t>
  </si>
  <si>
    <t>02 1 00 00000</t>
  </si>
  <si>
    <t>02 1 01 70010</t>
  </si>
  <si>
    <t>02 1 01 93070</t>
  </si>
  <si>
    <t>02 1 01 00000</t>
  </si>
  <si>
    <t>02 2 01 00000</t>
  </si>
  <si>
    <t>02 2 01 70010</t>
  </si>
  <si>
    <t>02 2 01 93060</t>
  </si>
  <si>
    <t>02 3 00 00000</t>
  </si>
  <si>
    <t xml:space="preserve">02 3 01 00000 </t>
  </si>
  <si>
    <t>02 3 01 70010</t>
  </si>
  <si>
    <t>02 3 02 00000</t>
  </si>
  <si>
    <t>02 3 02 20070</t>
  </si>
  <si>
    <t>03 0 00 00000</t>
  </si>
  <si>
    <t>03 1 00 00000</t>
  </si>
  <si>
    <t>03 1 01 00000</t>
  </si>
  <si>
    <t>03 2 00 00000</t>
  </si>
  <si>
    <t>03 3 00 00000</t>
  </si>
  <si>
    <t>04 0 00 00000</t>
  </si>
  <si>
    <t>04 1 00 00000</t>
  </si>
  <si>
    <t>04 1 01 00000</t>
  </si>
  <si>
    <t>04 1 01 70010</t>
  </si>
  <si>
    <t>04 1 01 20090</t>
  </si>
  <si>
    <t>04 2 00 00000</t>
  </si>
  <si>
    <t>04 2 01 00000</t>
  </si>
  <si>
    <t>04 2 01 70010</t>
  </si>
  <si>
    <t>04 2 01 20230</t>
  </si>
  <si>
    <t>04 3 00 00000</t>
  </si>
  <si>
    <t>04 3 01 00000</t>
  </si>
  <si>
    <t>05 0 00 00000</t>
  </si>
  <si>
    <t>06 0 00 00000</t>
  </si>
  <si>
    <t>07 0 00 00000</t>
  </si>
  <si>
    <t>08 0 00 00000</t>
  </si>
  <si>
    <t>10 0 00 00000</t>
  </si>
  <si>
    <t>Расходы по обеспечению безопасности дорожного движения</t>
  </si>
  <si>
    <t>11 0 00 00000</t>
  </si>
  <si>
    <t>13 0 00 00000</t>
  </si>
  <si>
    <t>14 0 00 00000</t>
  </si>
  <si>
    <t>14 1 00 00000</t>
  </si>
  <si>
    <t>14 1 01 00000</t>
  </si>
  <si>
    <t>Основное мероприятие: "Финансовая поддержка субъектов малого и среднего предпринимательства"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</si>
  <si>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</si>
  <si>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15 2 01 00000</t>
  </si>
  <si>
    <t>15 2 01 10030</t>
  </si>
  <si>
    <t xml:space="preserve">Основное мероприятие "Реализация образовательных программ дошкольного образования" </t>
  </si>
  <si>
    <t>Основное мероприятие "Реализация программ начального общего, основного общего и среднего образования"</t>
  </si>
  <si>
    <t>Основное мероприятие "Реализация дополнительных общеобразовательных программ и обеспечение условий их предоставления"</t>
  </si>
  <si>
    <t>Основное мероприятие "Организация и обеспечение отдыха и оздоровления детей и подростков"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</si>
  <si>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</si>
  <si>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</si>
  <si>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03 1 01 20080</t>
  </si>
  <si>
    <t>03 2 01 00000</t>
  </si>
  <si>
    <t>03 2 02 00000</t>
  </si>
  <si>
    <t>03 2 02 80050</t>
  </si>
  <si>
    <t>Основное мероприятие "Выплата доплат к пенсии"</t>
  </si>
  <si>
    <t>Основное мероприятие "Обеспечение поддержки иннициатив общественной организации"</t>
  </si>
  <si>
    <t>Основное мероприятие "Обеспечение деятельности учреждений культуры"</t>
  </si>
  <si>
    <t>Основное мероприятие "Обеспечение деятельности библиотек"</t>
  </si>
  <si>
    <t>Основное мероприятие "Организация мероприятий, направленных на патриотическое воспитание граждан"</t>
  </si>
  <si>
    <t>Отдельное мероприятие "Мероприятие по осуществлению руководства и управления в сфере культуры"</t>
  </si>
  <si>
    <t>Основное мероприятие "Содержание и ремонт памятников и объектов культурного наследия"</t>
  </si>
  <si>
    <t>04 3 02 00000</t>
  </si>
  <si>
    <t>04 3 02 20320</t>
  </si>
  <si>
    <t>Отдельное мероприятия "Содержание муниципального жилищного фонда"</t>
  </si>
  <si>
    <t>Отдельное мероприятие "Развитие физической культуры и спорта"</t>
  </si>
  <si>
    <t>Отдельное мероприятие "Содержание дорожной сети"</t>
  </si>
  <si>
    <t>Отдельное мероприятие "Обеспечение безопасности дорожного движения"</t>
  </si>
  <si>
    <t>Отдельное мероприятие «Мероприятия по оказанию информационно-консультационной помощи сельскохозяйственным товаропроизводителям»</t>
  </si>
  <si>
    <t>Отдельное мероприятие "Проведение мероприятий для детей и молодежи"</t>
  </si>
  <si>
    <t>Основное мероприятие "Формирование положительного образа предпринимателя, популяризация роли предпринимательства"</t>
  </si>
  <si>
    <t>Основное мероприятие «Управление бюджетным процессом»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</si>
  <si>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</si>
  <si>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</si>
  <si>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</si>
  <si>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</si>
  <si>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99 9 99 00000</t>
  </si>
  <si>
    <t>Председатель представительного органа муниципального образованя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</si>
  <si>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</si>
  <si>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</si>
  <si>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</si>
  <si>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</si>
  <si>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</si>
  <si>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Непрограммные мероприятия</t>
  </si>
  <si>
    <t>99 9 99 59300</t>
  </si>
  <si>
    <t>99 9 99 93100</t>
  </si>
  <si>
    <t>99 9 99 51200</t>
  </si>
  <si>
    <t>99 9 99 93040</t>
  </si>
  <si>
    <t>99 9 99 93120</t>
  </si>
  <si>
    <t>Всего расходов по муниципальным программам</t>
  </si>
  <si>
    <t>Всего расходов</t>
  </si>
  <si>
    <t>Содержание и ремонт памятников и объектов культурного наследия</t>
  </si>
  <si>
    <t>Отдельное мероприятие "Содержание и модернизация коммунальной инфраструктуры"</t>
  </si>
  <si>
    <t>15 1 01 R0645</t>
  </si>
  <si>
    <t>ХОЗУ</t>
  </si>
  <si>
    <t>ФУ</t>
  </si>
  <si>
    <t>адм 0104</t>
  </si>
  <si>
    <t>адм 0113</t>
  </si>
  <si>
    <t>адм 0709</t>
  </si>
  <si>
    <t>дума</t>
  </si>
  <si>
    <t>ксп</t>
  </si>
  <si>
    <t>Отдельное мероприятие "Капитальный ремонт и ремонт автомобильных  дорог общего пользования населенных пунктов"</t>
  </si>
  <si>
    <t>адм 0707</t>
  </si>
  <si>
    <t>Процентные платежи по муниципальному долгу</t>
  </si>
  <si>
    <t>Отдельное мероприятие: «Организация участия товаропроизводителей Яковлевского муниципального райна в мероприятиях, проводимых Администрацией Приморского края»</t>
  </si>
  <si>
    <t>Участие в краевом совещании по итогам работы предприятий агропромышленного комплекса Приморского края</t>
  </si>
  <si>
    <t>Отдельное мероприятие "Мероприятия по обеспечению сил и средств гражданской обороны и чрезвычайных ситуаций"</t>
  </si>
  <si>
    <t>06 1 00 00000</t>
  </si>
  <si>
    <t>Обеспечение запасами материальных средств</t>
  </si>
  <si>
    <t>Содержание автомобильных дорог</t>
  </si>
  <si>
    <t>Отдельное мероприятие "Проектирование и строительство автомобильных дорог общего пользования"</t>
  </si>
  <si>
    <t>Отдельное мероприятие "Приобретение дорожной техники, оборудования (приборов и устройств)"</t>
  </si>
  <si>
    <t>Основное мероприятие "Совершенствование управления муниципальным долгом"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</si>
  <si>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</si>
  <si>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</si>
  <si>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99 9 99 10080</t>
  </si>
  <si>
    <t>Проведение выборов и референдумов</t>
  </si>
  <si>
    <t>07  0 01 00000</t>
  </si>
  <si>
    <t>07 0 02 00000</t>
  </si>
  <si>
    <t>07 0 03 00000</t>
  </si>
  <si>
    <t>07 0 04 00000</t>
  </si>
  <si>
    <t>07 0 05 00000</t>
  </si>
  <si>
    <t>07 0 06 00000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</si>
  <si>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</si>
  <si>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</si>
  <si>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t>07 0 06 20500</t>
  </si>
  <si>
    <t>Отдельное мероприятие «Обеспечение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инфраструктурой»</t>
  </si>
  <si>
    <t>03 4 00 00000</t>
  </si>
  <si>
    <t>Мероприятия по сносу аварийных многоквартирных жилых домов</t>
  </si>
  <si>
    <t>16 0 00 00000</t>
  </si>
  <si>
    <t>16 0 01 00000</t>
  </si>
  <si>
    <t>16 0 02 00000</t>
  </si>
  <si>
    <t>16 0 03 00000</t>
  </si>
  <si>
    <t>Погашение просроченной кредиторской задолженности</t>
  </si>
  <si>
    <t>99 9 99 20520</t>
  </si>
  <si>
    <t>08 0 01 00000</t>
  </si>
  <si>
    <t>Отдельное мероприятие  "Развитие юнармейского движения"</t>
  </si>
  <si>
    <t>13 0 03 00000</t>
  </si>
  <si>
    <t>13 0 03 20410</t>
  </si>
  <si>
    <t>11 0 01 00000</t>
  </si>
  <si>
    <t>11 0 02 00000</t>
  </si>
  <si>
    <t>11 0 02 70010</t>
  </si>
  <si>
    <t>10 0 01 00000</t>
  </si>
  <si>
    <t>10 0 01 20360</t>
  </si>
  <si>
    <t>10 0 02 00000</t>
  </si>
  <si>
    <t>10 0 02 20300</t>
  </si>
  <si>
    <t>10 0 03 00000</t>
  </si>
  <si>
    <t>10 0 03 40050</t>
  </si>
  <si>
    <t>10 0 04 00000</t>
  </si>
  <si>
    <t>10 0 04 20370</t>
  </si>
  <si>
    <t>10 0 05 00000</t>
  </si>
  <si>
    <t>10 0 05 20380</t>
  </si>
  <si>
    <t>05 0 01 00000</t>
  </si>
  <si>
    <t>05 0 02 00000</t>
  </si>
  <si>
    <t>05 0 03 00000</t>
  </si>
  <si>
    <t>05 0 04 00000</t>
  </si>
  <si>
    <t xml:space="preserve">всего </t>
  </si>
  <si>
    <t xml:space="preserve">Расходы на обеспечение деятельности (оказание услуг, выполнение работ) муниципальных учреждений </t>
  </si>
  <si>
    <t>рублей</t>
  </si>
  <si>
    <t>Капитальный ремонт и ремонт автомобильных дорог общего пользования населенных пунктов</t>
  </si>
  <si>
    <t xml:space="preserve"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</t>
  </si>
  <si>
    <t xml:space="preserve"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</t>
  </si>
  <si>
    <t>02 0 01 00000</t>
  </si>
  <si>
    <t>02 0 01 70010</t>
  </si>
  <si>
    <t>04 0 01 00000</t>
  </si>
  <si>
    <t>04 0 01 70010</t>
  </si>
  <si>
    <t>06 0 01 00000</t>
  </si>
  <si>
    <t>06 0 01 20110</t>
  </si>
  <si>
    <t>06 1 01 00000</t>
  </si>
  <si>
    <t>13 0 01 00000</t>
  </si>
  <si>
    <t>15 0 01 00000</t>
  </si>
  <si>
    <t>02 2 01 93150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</si>
  <si>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</si>
  <si>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99 9 99 93130</t>
  </si>
  <si>
    <t>Субсидии бюджетам муниципальных образований Приморского края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</si>
  <si>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</si>
  <si>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Резервный фонд Администрации Приморского края по ликвидации чрезвычайных ситуаций природного и техногенного характера</t>
  </si>
  <si>
    <t>99 9 99 23800</t>
  </si>
  <si>
    <t>02 2 01 92340</t>
  </si>
  <si>
    <t>Расходы на капитальный ремонт зданий муниципальных общеобразовательных учреждений</t>
  </si>
  <si>
    <t>02 2 01 S2340</t>
  </si>
  <si>
    <t>Расходы на капитальный ремонт  зданий и благоустройство территорий дошкольных учреждений</t>
  </si>
  <si>
    <t>02 1 01 S2020</t>
  </si>
  <si>
    <t>Расходы на комплектование книжных фондов и обеспечение информационно-техническим оборудованием библиотек</t>
  </si>
  <si>
    <t>04 2 01 S2540</t>
  </si>
  <si>
    <t xml:space="preserve">Обеспечение граждан твердым топливом </t>
  </si>
  <si>
    <t>11 0 03 00000</t>
  </si>
  <si>
    <t>11 0 04 00000</t>
  </si>
  <si>
    <t xml:space="preserve">ДШИ </t>
  </si>
  <si>
    <t xml:space="preserve">мрдк </t>
  </si>
  <si>
    <t>Приобретение программного продукта для ведения единой электронной картографической основы</t>
  </si>
  <si>
    <t>99 9 99 93160</t>
  </si>
  <si>
    <t>03 0 01 00000</t>
  </si>
  <si>
    <t>03 3 01 00000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</si>
  <si>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</si>
  <si>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Основное мероприятие: "Обеспечение детей-сирот и детей, оставшихся без попечения родителей, лиц из числа детей-сирот и деьтей, оставшихся без попечения родителей, жилыми помещениями"</t>
  </si>
  <si>
    <t>03 4 01 L0820</t>
  </si>
  <si>
    <t>Социальные выплаты на обеспечение жильем граждан Российской Федерации, проживающих в сельской местности</t>
  </si>
  <si>
    <t>Обучение по программе переподготовки в области информационной безопасности</t>
  </si>
  <si>
    <t>11 0 03 20600</t>
  </si>
  <si>
    <t>15 0 03 20620</t>
  </si>
  <si>
    <t>11 0 04 20610</t>
  </si>
  <si>
    <t>расходы за счет безвозмездных поступлений</t>
  </si>
  <si>
    <t>Отдельное мероприятие "Осуществление мер социальной поддержки педагогическим работникам муниципальных образователных организаций"</t>
  </si>
  <si>
    <t>02 0 02 00000</t>
  </si>
  <si>
    <t>Основное мероприятие "Обеспечение выплат молодым семьям субсидий на приобретение (строительство) жилья"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</si>
  <si>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</si>
  <si>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Расходы бюджетов муниципальных образований на государственную поддержку муниципальных учреждений культуры</t>
  </si>
  <si>
    <t>Строительство физкультурно-спортивного комплекса в с. Новосысоевка, в том числе закупка, монтаж спортивно-технологического оборудования, разработка проектно-сметной документации</t>
  </si>
  <si>
    <t>Строительство малоформатного футбольного поля в с. Яковлевка, в том числе закупка, монтаж спортивно-технологического оборудования, разработка проектно-сметной документации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</si>
  <si>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</si>
  <si>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</si>
  <si>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Капитальный ремонт лыжной базы с. Яковлевка</t>
  </si>
  <si>
    <t>Плоскостное спортивное сооружение. Комбинированный спортивный комплекс (для игровых видов спорта и тренажерный сектор) с. Варфоломеевка в том числе закупка, монтаж спортивно-технологического оборудования, разработка проектно-сметной документации</t>
  </si>
  <si>
    <t>08 0 01 20660</t>
  </si>
  <si>
    <t>08 0 01 20680</t>
  </si>
  <si>
    <t>08 0 01 20690</t>
  </si>
  <si>
    <t>08 0 01 20710</t>
  </si>
  <si>
    <t>04 2 01 L5193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</si>
  <si>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</si>
  <si>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Мероприятия по приобретению музыкальных инсрументов и художественного инвентаря</t>
  </si>
  <si>
    <t>Поощрение волонтеров (добровольцев) в сфере культуры за активную деятельность</t>
  </si>
  <si>
    <t>04 1 01 20720</t>
  </si>
  <si>
    <t>Отдельное мероприятие "Приобретение спецтехники для обеспечения качественным водоснабжением жителей Яковлевского муниципального района"</t>
  </si>
  <si>
    <t>Приобретение спецтехники для обеспечения качественным водоснабжением жителей Яковлевского муниципального района</t>
  </si>
  <si>
    <t>05 0 08 00000</t>
  </si>
  <si>
    <t>05 0 08 20730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</si>
  <si>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</t>
  </si>
  <si>
    <t>99 9 99 5930F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</si>
  <si>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</si>
  <si>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</si>
  <si>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Внесение сведений о границах территориальных зон и населенных пунктов в ЕГРН</t>
  </si>
  <si>
    <t>99 9 99 93000</t>
  </si>
  <si>
    <t>03 4 01 00000</t>
  </si>
  <si>
    <t>Ежегодное повышение квалификации муниципальных служащих, в должностные обязанности которых входит участие в противодействии коррупции</t>
  </si>
  <si>
    <t>Обучение муниципальных служащих, впервые поступивших на муниципальную службу для замещения должностей, включенных в перечни, установленные нормативными правовыми актами Российской Федерации, по образовательным программам в области противодействия коррупции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</si>
  <si>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</si>
  <si>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Строительство (ремонт, реконструкция) спортивных сооружений</t>
  </si>
  <si>
    <t>02 0 Е1 93140</t>
  </si>
  <si>
    <t>99 9 99 93180</t>
  </si>
  <si>
    <t>Приобретение и поставка спортивного инвентаря, спортивного оборудования и иного  имущества для развития массового спорта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</si>
  <si>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</si>
  <si>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Мероприятия по переселению граждан из аварийного жилищного фонда</t>
  </si>
  <si>
    <t>16 0 04 00000</t>
  </si>
  <si>
    <t>Основное мероприятие "Мероприятия по реализации общественно-значимых проектов по благоустройству сельских территорий"</t>
  </si>
  <si>
    <t>Ремонт асфальтобетонного покрытия пер. Набережный, 14, с.Варфоломеевка (от а/д ул. Завитая до МБДОУ)</t>
  </si>
  <si>
    <t>Поддержка муниципадьных программ развития малого и среднего предпринимательства за счет средств краевого бюджета</t>
  </si>
  <si>
    <t>Основное мероприятие "Финансовая поддержка субъектам социального предпринимательства"</t>
  </si>
  <si>
    <t>Финансовая поддержка субъектам социального предпринимательства</t>
  </si>
  <si>
    <t>Плоскостное спортивное сооружение. Комбинированный спортивный комплекс (для игровых видов спорта и тренажерный сектор) с. Новосысоевка (МБОУ СОШ №1), в том числе закупка, монтаж спортивно-технологического оборудования, разработка проектно-сметной документации</t>
  </si>
  <si>
    <t>Плоскостное спортивное сооружение. Комбинированный спортивный комплекс (для игровых видов спорта и тренажерный сектор) с. Яблоновка, в том числе закупка, монтаж спортивно-технологического оборудования, разработка проектно-сметной документации</t>
  </si>
  <si>
    <t>08 0 01 21060</t>
  </si>
  <si>
    <t>08 0 01 21070</t>
  </si>
  <si>
    <t>Ремонт асфальтобетонного покрытия ул. Советская, 69, с. Яковлевка (подъезд к СОШ с. Яковлевка от ул. Советская)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</si>
  <si>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</si>
  <si>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на государственную регистрацию актов гражданского состояния</t>
  </si>
  <si>
    <t>Единая субвенция бюджетам муниципальных образований Приморского края</t>
  </si>
  <si>
    <t>Осуществление органами местного самоуправления отдельных государственных полномочий по государственному управлению охраной труда</t>
  </si>
  <si>
    <t>Реализация государственных полномочий в сфере транспортного обслуживания по муниципальным маршрутам в границах муниципальных образований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</si>
  <si>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</si>
  <si>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</si>
  <si>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</si>
  <si>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Капитальный  ремонт зданий муниципальных общеобразовательных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</si>
  <si>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органиизациях Приморского края</t>
  </si>
  <si>
    <t>02 2 01 R3040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</si>
  <si>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</si>
  <si>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бесплатным питанием детей, обучающихся в муниципальных образовательных организациях Приморского края</t>
  </si>
  <si>
    <t>Обеспечение оздоровления и отдыха детей Приморского края (за исключением организации отдыха детей в каникулярное время)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</si>
  <si>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</si>
  <si>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>Осуществление государственных полномочий органов опеки и попечительства в отношении несовершеннолетних</t>
  </si>
  <si>
    <t>Меры социальной поддержки педагогических работников муниципальных образовательных организаций Приморского края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</si>
  <si>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</si>
  <si>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Изготовление (приобретение), распространение наглядно-агитационной продукции (листовки, буклеты, памятки и т.д.) по привлечению жителей Яковлевского муниципального района к охране общественного порядка</t>
  </si>
  <si>
    <t>Организация и проведение Всероссийского дня правовой помощи детям</t>
  </si>
  <si>
    <t>18 0 01 20830</t>
  </si>
  <si>
    <t>Мероприятия по профилактике правонарушений и борьба с преступностью в молодежной среде</t>
  </si>
  <si>
    <t>Изготовление (приобретение), распространение наглядно-агитационной продукции по профилактике правонарушений среди несовершеннолетних</t>
  </si>
  <si>
    <t>Организация и проведение ежегодных районных: фестивалей, месячников, детских и юношеских конкурсов рисунков, плакатов, видеороликов</t>
  </si>
  <si>
    <t>Обеспечение проведения лекционных мероприятий по профилактике правонарушений среди несовершеннолетних для учащихся общеобразовательных организаций, их родителей, а также специалистов, работающих с несовершеннолетними с привлечением сотрудников МО МВД России "Арсеньевский"</t>
  </si>
  <si>
    <t>18 0 02 20900</t>
  </si>
  <si>
    <t>Проведение межведомственных рейдовых мероприятий для осуществления профилактической работы с несовершеннолетними и семьями, состоящими на учете в комиссии по делам несовершеннолетних и защите их прав Яковлевского муниципального района, с подопечными и опекаемыми семьями, в том числе транспортные расходы</t>
  </si>
  <si>
    <t>Проведение межведомственных рейдовых мероприятий по местам концентрации несовершеннолетних и по месту их жительства в вечернее и ночное время, в том числе транспортные расходы</t>
  </si>
  <si>
    <t>Изготовление (приобретение) наглядно-агитационной продукции по противодействию идеологии терроризма и экстремизма</t>
  </si>
  <si>
    <t>Мероприятия по профилактике экстремизма и терроризма в молодежной среде</t>
  </si>
  <si>
    <t>Установка наружного и внутреннего видеонаблюдения (камеры видеонаблюдения иприобретение оборудования для подключения)</t>
  </si>
  <si>
    <t>Установка наружного освещения (прожекторы, блоки управления и приобретение оборудования для подключения)</t>
  </si>
  <si>
    <t>Изготовление (приобретение) экипировки народного дружинника</t>
  </si>
  <si>
    <t>Информирование жителей Яковлевского муниципального района о реализуемых мерах по противодействию распространения наркотиков среди населения Яковлевского муниципального района</t>
  </si>
  <si>
    <t>18 0 05 20980</t>
  </si>
  <si>
    <t>Мероприятия по противодействию распространения наркотиков в молодежной среде</t>
  </si>
  <si>
    <t>Создание условий для межведомственного взаимодействия по повышению уровня обеспечения общественной безопасности и безопасности граждан, в том числе охраны жизни, здоровья, личной безопасности и правопорядка на территории Яковлевского муниципального района с ОП № 12 (дислокация с. Яковлевка) МО МВД России "Арсеньевский"</t>
  </si>
  <si>
    <t>Отдельное мероприятие "Мероприятия по управлению и распоряжению имуществом, находящимся в собственности и в ведении Яковлевского муниципального района"</t>
  </si>
  <si>
    <t>0113 адм</t>
  </si>
  <si>
    <t>Мероприятия по укреплению общественной безопасности в учреждениях дошкольного образования</t>
  </si>
  <si>
    <t>Мероприятия по укреплению общественной безопасности в учреждениях начального общего, основного общего и среднего образования</t>
  </si>
  <si>
    <t>Мероприятия по профилактике экстремизма и терроризма в учреждениях дошкольного образования</t>
  </si>
  <si>
    <t>Администрация района (ЕДДС)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</si>
  <si>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</si>
  <si>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Подготовка проектов межевания земельных участков и на проведение кадастровых работ</t>
  </si>
  <si>
    <t>99 9 99 R5990</t>
  </si>
  <si>
    <t>99 9 99 S5990</t>
  </si>
  <si>
    <t>ФУ 0106</t>
  </si>
  <si>
    <t>Администрация Яковлевского муниципального района 0106</t>
  </si>
  <si>
    <t>Развитие юнармейского движения</t>
  </si>
  <si>
    <t>Расходы на проектирование (включая государственную экспертизу), строительство спортивной площадки при МБОУ СОШ №2 с.Новосысоевка</t>
  </si>
  <si>
    <t>08 0 01 21150</t>
  </si>
  <si>
    <t>Реализация проектов инициативного бюджетирования по направлению "Твой проект"</t>
  </si>
  <si>
    <t>02 1 01 92360</t>
  </si>
  <si>
    <t>02 1 01 S2360</t>
  </si>
  <si>
    <t>04 3 02 L2990</t>
  </si>
  <si>
    <t>04 3 02 S2990</t>
  </si>
  <si>
    <t>Отдельное мероприятие "Организация  транспортного обслуживания населения"</t>
  </si>
  <si>
    <t>10 0 06 00000</t>
  </si>
  <si>
    <t>Реализация федеральной целевой программы "Увековечение памяти погибших при защите Отечества на 2019-2024 годы"</t>
  </si>
  <si>
    <t>Основное мероприятие "Строительство библиотек"</t>
  </si>
  <si>
    <t>04 2 02 00000</t>
  </si>
  <si>
    <t>Проведение мероприятий по обеспечению пожарной безопасности в населенных пунктах</t>
  </si>
  <si>
    <t>10 0 06 21170</t>
  </si>
  <si>
    <t>Ремонт, реконструкция спортивных залов</t>
  </si>
  <si>
    <t>Отдельное мероприятие "Проведение муниципальным образованием комплексных кадастровых работ"</t>
  </si>
  <si>
    <t>Проведение муниципальным образованием комплексных кадастровых работ</t>
  </si>
  <si>
    <t xml:space="preserve">Приложение 6 к решению Думы                                                                               </t>
  </si>
  <si>
    <t>Благоустройство хоккейных коробок, спортивных площадок</t>
  </si>
  <si>
    <t>Управление и распоряжение имуществом, находящимся в собственности и ведении Яковлевского муниципального района</t>
  </si>
  <si>
    <t>Отдельное мероприятие "Антикоррупционная пропаганда, вовлечение кадровых, материальных, информационных и других ресурсов"</t>
  </si>
  <si>
    <t>Организация физкультурно-спортивной работы по месту жительства</t>
  </si>
  <si>
    <t>ЦОСО</t>
  </si>
  <si>
    <t>Культура</t>
  </si>
  <si>
    <t>04 1 01 S2480</t>
  </si>
  <si>
    <t>Адм</t>
  </si>
  <si>
    <t>Плоскостное спортивное сооружение. Спортивный комплекс (тренажерный сектор) с. Покровка, в том числе: закупка, монтаж спортивно-технологического оборудования, рахработка проектно-сметной документации</t>
  </si>
  <si>
    <t>Приобретение музыкальных инструментов и художественного инвентаря для учреждений дополнительного образования в сфере культуры</t>
  </si>
  <si>
    <t>04 1 01 92480</t>
  </si>
  <si>
    <t>08 0 01 21220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</si>
  <si>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</si>
  <si>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ЕВ 51790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</si>
  <si>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</si>
  <si>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Отдельное мероприятие "Осуществление мер социальной поддержки педагогическим работникам муниципальных образовательных организаций"</t>
  </si>
  <si>
    <t xml:space="preserve">Меры социальной поддержки педагогических работников муниципальных образовательных организаций </t>
  </si>
  <si>
    <t>04 0 02 00000</t>
  </si>
  <si>
    <t>10 0 02 92360</t>
  </si>
  <si>
    <t>10 0 02 S2360</t>
  </si>
  <si>
    <t>08 0 01 92360</t>
  </si>
  <si>
    <t>08 0 01 S2360</t>
  </si>
  <si>
    <t>Обеспечение бесплатным питанием детей, осваивающих обязательные программы дошкольного образования: детей-сирот и детей, оставшихся без попечения родителей; детей-инвалидов; детей с туберкулезной интоксикацией; детей из семей, имеющих трех и более несовершеннолетних детей, а также детей, в возрасте до двадцати двух лет, обучающихся по очной форме обучения в образовательных организациях</t>
  </si>
  <si>
    <t>02 1 01 21240</t>
  </si>
  <si>
    <t>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Федерации, обучающихся в общеобразовательных организациях в период учебного процесса</t>
  </si>
  <si>
    <t>02 2 01 21230</t>
  </si>
  <si>
    <t>Строительство и реконструкция (модернизация) объектов питьевого водоснабжения (объекты муниципальной собственности)</t>
  </si>
  <si>
    <t>05 0 F5 52432</t>
  </si>
  <si>
    <t>Софинансирование муниципальных программ по поддержке социально-ориентированных некоммерческих организаций по итогам конкурсного отбора</t>
  </si>
  <si>
    <t>04 1 01 92640</t>
  </si>
  <si>
    <t>04 1 01 S2640</t>
  </si>
  <si>
    <t>Капитальный ремонт муниципальных учреждений</t>
  </si>
  <si>
    <t>04 1 01 40080</t>
  </si>
  <si>
    <t>Предоствление льготного (бесплатного) проезда на автомобильном транспорте льготным категориям граждан</t>
  </si>
  <si>
    <t>Основное мероприятие: "Предоставление субсидий на возмещение затрат перевозчикам на пассажирские перевозки льготных категорий граждан"</t>
  </si>
  <si>
    <t>Финансовое обеспечение муниципального задания в рамках исполнения муниципального социального заказа</t>
  </si>
  <si>
    <t>02 3 01 21260</t>
  </si>
  <si>
    <t>Отдельное мероприятие "Поддержка социально-ориентированных некоммерческих организаций"</t>
  </si>
  <si>
    <t>04 0 03 00000</t>
  </si>
  <si>
    <t>04 0 03 S2640</t>
  </si>
  <si>
    <t>Глава Яковлевского муниципального округа</t>
  </si>
  <si>
    <t>99 9 99 10100</t>
  </si>
  <si>
    <t>Предоставление субсидий перевозчикам в целях возмещения части затрат на выполнение работ, связанных с осуществлением регулярных перевозок по регулируемым тарифам автомобильным транспортом по муниципальным маршрутам в границах Яковлевского муниципального района</t>
  </si>
  <si>
    <t>Отдельное мероприятие "Проектирование и строительство объектов коммунальной инфраструктуры"</t>
  </si>
  <si>
    <t>05 0 09 00000</t>
  </si>
  <si>
    <t>05 0 09 21290</t>
  </si>
  <si>
    <t>Проведение геологоразведочных работ на ст. Варфоломеевка</t>
  </si>
  <si>
    <t xml:space="preserve">Муниципальная программа "Экономическое развитие и инновационная экономика Яковлевского муниципального округа" на 2024 - 2030 годы </t>
  </si>
  <si>
    <t>Подпрограмма "Развитие малого и среднего предпринимательства в Яковлевском муниципальном округе" на 2024-2030 годы</t>
  </si>
  <si>
    <t>14 1 01 20190</t>
  </si>
  <si>
    <t>14 1 02 00000</t>
  </si>
  <si>
    <t>14 1 04 00000</t>
  </si>
  <si>
    <t>14 1 04 21050</t>
  </si>
  <si>
    <t>Отдельное мероприятие "Развитие информационного общества"</t>
  </si>
  <si>
    <t>14 0 05 00000</t>
  </si>
  <si>
    <t>14 0 05 S2090</t>
  </si>
  <si>
    <t xml:space="preserve">Создание условия для обеспечения услугами связи малочисленных и труднодоступных пунктов </t>
  </si>
  <si>
    <t>Муниципальная программа "Развитие культуры в Яковлевском муниципальном округе" на 2024-2030 годы</t>
  </si>
  <si>
    <t>Подпрограмма "Сохранение и развитие культуры в Яковлевском муниципальном округе" на 2024-2030 годы</t>
  </si>
  <si>
    <t>Подпрограмма "Сохранение и развитие библиотечно-информационного дела в Яковлевском муниципальном округе" на 2024-2030 годы</t>
  </si>
  <si>
    <t>Подпрограмма "Патриотическое воспитание граждан Российской Федерации в Яковлевском муниципальном округе" на 2024-2030 годы</t>
  </si>
  <si>
    <t>Яковлевского муниципального округа</t>
  </si>
  <si>
    <t>расходы за счет средств бюджета муниципального округа</t>
  </si>
  <si>
    <t>Муниципальная программа "Укрепление общественного здоровья населения Яковлевского муниципального округа" на 2024-2030 годы</t>
  </si>
  <si>
    <t>01 0 00 00000</t>
  </si>
  <si>
    <t>Муниципальная программа "Развитие образования Яковлевского муниципального округа" на 2024-2030 годы</t>
  </si>
  <si>
    <t>Подпрограмма "Развитие системы дошкольного образования" на 2024-2030 годы</t>
  </si>
  <si>
    <t>Подпрограмма "Развитие системы дополнительного образования, отдыха, оздоровления и занятости детей и подростков" на 2024-2030 годы</t>
  </si>
  <si>
    <t>Подпрограмма "Доступная среда" на 2024-2030 годы</t>
  </si>
  <si>
    <t>Подпрограмма "Социальная поддержка пенсионеров в Яковлевском муниципальном округе" на 2024-2030 годы</t>
  </si>
  <si>
    <t>Подпрограмма "Обеспечение жилыми помещениями детей-сирот, детей оставшихся без попечения родителей, лиц из числа детей-сирот и детей, оставшихся без попечения родителей в Яковлевском муниципальном округе" на 2024-2030 годы</t>
  </si>
  <si>
    <t>Муниципальная программа "Обеспечение качественными услугами жилищно-коммунального хозяйства населения Яковлевского муниципального округа" на 2024-2030 годы</t>
  </si>
  <si>
    <t>Муниципальная программа "Социальная поддержка населения Яковлевского муниципального округа" на 2024-2030 годы</t>
  </si>
  <si>
    <t>Подпрограмма "Пожарная безопасность" на 2024-2030 годы</t>
  </si>
  <si>
    <t>Муниципальная программа "Содержание и благоустройство Яковлевского муниципального округа" на 2024-2030 годы</t>
  </si>
  <si>
    <t>Муниципальная программа "Развитие физической культуры и спорта в Яковлевском муниципальном округе" на 2024-2030 годы</t>
  </si>
  <si>
    <t>Муниципальная программа "Формирование современной городской среды населенных пунктов на территории Яковлевского муниципального округа" на 2024-2030 годы</t>
  </si>
  <si>
    <t>09 0 00  00000</t>
  </si>
  <si>
    <t>Муниципальная программа "Развитие транспортного комплекса Яковлевского муниципального округа" на 2024-2030 годы</t>
  </si>
  <si>
    <t>Муниципальная программа "Развитие сельского хзяйства в Яковлевском муниципальном округе" на 2024-2030 годы</t>
  </si>
  <si>
    <t>Муниципальная программа "Молодежь - Яковлевскому муниципальному округу" на 2024-2030 годы</t>
  </si>
  <si>
    <t>Подпрограмма"Обеспечение жильем молодых семей Яковлевского муниципального округа" на 2024-2030 годы</t>
  </si>
  <si>
    <t>Муниципальная программа "Профилактика правонарушений на территории Яковлевского муниципального округа" на 2024-2030 годы</t>
  </si>
  <si>
    <t>Муниципальная программа "Противодействие коррупции в Яковлевском муниципальном округе" на 2024-2030 годы</t>
  </si>
  <si>
    <t>Подпрограмма "Развитие системы общего образования" на 2024-2030 годы</t>
  </si>
  <si>
    <t>Социальная поддержка детей, оставшихся без попечения родителей и лиц, принявших на воcпитание в семью детей, оставшихся без попечения родителей</t>
  </si>
  <si>
    <t>04 0 Е1 93140</t>
  </si>
  <si>
    <t>Осуществленеие первичного воинского учета органами местного самоуправления поселений, муниципальных и городских округов</t>
  </si>
  <si>
    <t>99 9 99 35118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</si>
  <si>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</si>
  <si>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организаций культурно-досугового типа)</t>
  </si>
  <si>
    <t>04 1 01 R5763</t>
  </si>
  <si>
    <t>Организация транспортного обслуживания населения в границах муниципальных образований Приморского края</t>
  </si>
  <si>
    <t>Основное мероприятие "Организация выполнения и осуществления мер пожарной безопасности в Яковлевском муниципальном округе"</t>
  </si>
  <si>
    <t>Отдельное мероприятие "Содержание территорий и объектов благоустройства Яковлевского муниципального округа"</t>
  </si>
  <si>
    <t>поселения</t>
  </si>
  <si>
    <t>Обязательства по уплате ежемесячных взносов на капитальный ремонт многоквартирных домов</t>
  </si>
  <si>
    <t>05 0 01 21320</t>
  </si>
  <si>
    <t>Капитальный ремонт и содержание муниципального жилищного фонда</t>
  </si>
  <si>
    <t>05 0 01 21330</t>
  </si>
  <si>
    <t>Капитальный ремонт объектов водоснабжения, водоотведения, теплоснабжения</t>
  </si>
  <si>
    <t>05 0 02 21340</t>
  </si>
  <si>
    <t>Содержание объектов коммунальной инфраструктуры</t>
  </si>
  <si>
    <t>05 0 02 21350</t>
  </si>
  <si>
    <t>Проектирование и строительство объектов коммунальной инфраструктуры</t>
  </si>
  <si>
    <t>05 0 02 21360</t>
  </si>
  <si>
    <t>05 0 03 21370</t>
  </si>
  <si>
    <t>Отдельное мероприятие "Обеспечение населения муниципального огруга твердым топливом"</t>
  </si>
  <si>
    <t>Отдельное мероприятие «Мотивирование граждан к ведению здорового образа жизни посредством проведения информационно-коммуникационных кампаний, а также вовлечение граждан и некоммерческих организаций в мероприятия по укреплению общественного здоровья»</t>
  </si>
  <si>
    <t>01 0 01 00000</t>
  </si>
  <si>
    <t>Организация работы «Поезда здоровья» на территории Яковлевского муниципального округа</t>
  </si>
  <si>
    <t>Проведение массовых мероприятий и акций, направленных на информирование населения по вопросам здорового образа жизни, профилактике хронических неинфекционных заболеваний, в том числе с учетом Международных и Всемирных дат</t>
  </si>
  <si>
    <t>Тиражирование и распространение печатной продукции (плакаты, памятки, листовки, буклеты) для населения по вопросам формирования здорового образа жизни, в том числе: здорового питания и физической активности</t>
  </si>
  <si>
    <t>Обучение специалистов по физическому воспитанию образовательных учреждений принципам реализации адаптивных программ</t>
  </si>
  <si>
    <t>01 0 01 21630</t>
  </si>
  <si>
    <t>01 0 01 21640</t>
  </si>
  <si>
    <t>01 0 01 21650</t>
  </si>
  <si>
    <t>01 0 01 21660</t>
  </si>
  <si>
    <t>Отдельное мероприятие «Проведение мероприятий по снижению масштаба злоупотребления алкогольной и табачной продукцией»</t>
  </si>
  <si>
    <t>Организация и проведение информационно-просветительских, спортивных мероприятий, социально-значимых акций для населения, в том числе с привлечением волонтеров</t>
  </si>
  <si>
    <t>Мероприятия по организации и контролю реализации  Федерального закона от 23.02 2013 № 15-ФЗ «Об охране здоровья граждан от воздействия окружающего табачного дыма и последствий потребления табака», соблюдению федеральных и региональных нормативных правовых актов, регламентирующих порядок, в том числе ограничения реализации спиртосодержащей продукции</t>
  </si>
  <si>
    <t>01 0 02 00000</t>
  </si>
  <si>
    <t>01 0 02 21670</t>
  </si>
  <si>
    <t>01 0 02 21680</t>
  </si>
  <si>
    <t>99 9 99 21620</t>
  </si>
  <si>
    <t>Мероприятия, проводимые Администрацией Яковлевского муниципального округа</t>
  </si>
  <si>
    <t>Обследование мест дислокации животных без владельцев на территории Яковлевского округа</t>
  </si>
  <si>
    <t>99 9 99 21690</t>
  </si>
  <si>
    <t>03 3 01 R0820</t>
  </si>
  <si>
    <t>03 4 01 93050</t>
  </si>
  <si>
    <t>03 4 02 00000</t>
  </si>
  <si>
    <t>03 4 02 21250</t>
  </si>
  <si>
    <t>Очистка от снега и наледи и подсыпка противогололедными материалами территорий общего пользования (тротуары, пешеходные дорожки и пр.)</t>
  </si>
  <si>
    <t>Озеленение территорий, санитарная обрезка и спиливание угрожающих деревьев, декоративная обрезка кустарников, включая вывоз порубочных остатков</t>
  </si>
  <si>
    <t>Кошение сорной растительности (травы), включая приобретение бензиновых косилок и расходных материалов</t>
  </si>
  <si>
    <t>Оплата потребленной электроэнергии на уличное и парковое освещение</t>
  </si>
  <si>
    <t>07 0 01 21390</t>
  </si>
  <si>
    <t>07 0 01 21400</t>
  </si>
  <si>
    <t>07 0 01 21410</t>
  </si>
  <si>
    <t>07 0 01 21420</t>
  </si>
  <si>
    <t>Отдельное мероприятие «Благоустройство территорий Яковлевского муниципального округа»</t>
  </si>
  <si>
    <t>Приобретение и монтаж малых архитектурных форм (лавочки, скамьи, урны, парковые фонари и пр.)</t>
  </si>
  <si>
    <t>Приобретение, монтаж и ремонт оборудования для детских спортивных площадок, включая ремонт специальных покрытий</t>
  </si>
  <si>
    <t>Реализация проектов инициативного бюджетирования по направлению «Твой проект»</t>
  </si>
  <si>
    <t>Устройство тротуаров и пешеходных дорожек, мостиков и переходов,  включая их ремонт</t>
  </si>
  <si>
    <t>Приобретение и монтаж указателей с наименованием улиц в населенных пунктах округа</t>
  </si>
  <si>
    <t>07 0 02 21430</t>
  </si>
  <si>
    <t>07 0 02 21440</t>
  </si>
  <si>
    <t>07 0 02 21450</t>
  </si>
  <si>
    <t>07 0 02 21460</t>
  </si>
  <si>
    <t xml:space="preserve">Отдельное мероприятие «Содержание мест захоронений Яковлевского муниципального округа» </t>
  </si>
  <si>
    <t>07 0 03  21470</t>
  </si>
  <si>
    <t>Организация сбора и вывоза мусора на территориях кладбищ</t>
  </si>
  <si>
    <t>07 0 03 21480</t>
  </si>
  <si>
    <t>Мероприятия по инвентаризации кладбищ, а также мест захоронений на кладбищах</t>
  </si>
  <si>
    <t>Отдельное мероприятие «Санитарная очистка территории Яковлевского муниципального округа»</t>
  </si>
  <si>
    <t>07 0 04 21490</t>
  </si>
  <si>
    <t>Уборка мусора в общественных местах и местах общего пользования населенных пунктов с последующим вывозом</t>
  </si>
  <si>
    <t>07 0 04 21500</t>
  </si>
  <si>
    <t>Мероприятия по ликвидации несанкционированных мест размещения твердых коммунальных отходов</t>
  </si>
  <si>
    <t>Отдельное мероприятие «Создание и содержание мест (площадок) накопления твердых коммунальных отходов»</t>
  </si>
  <si>
    <t>07 0 05 21510</t>
  </si>
  <si>
    <t>07 0 05 21520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</si>
  <si>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</si>
  <si>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07 0 03 S2170</t>
  </si>
  <si>
    <t>Поддержка муниципальных программ по благоустройству территорий муниципальных образований</t>
  </si>
  <si>
    <t>02 1 01 21700</t>
  </si>
  <si>
    <t>Мероприятия по пожарной безопасности</t>
  </si>
  <si>
    <t>02 2 01 21700</t>
  </si>
  <si>
    <t>04 1 01 21700</t>
  </si>
  <si>
    <t>Благоустройство дворовых территорий многоквартирных жилых домов</t>
  </si>
  <si>
    <t>Благоустройство общественных территорий населенных пунктов</t>
  </si>
  <si>
    <t>Разработка и проведение экспертизы проектно-сметной документации по благоустройству территорий</t>
  </si>
  <si>
    <t>Отдельное мероприятие «Формирование комфортной городской среды»</t>
  </si>
  <si>
    <t>09 0 01 21540</t>
  </si>
  <si>
    <t>09 0 01 21550</t>
  </si>
  <si>
    <t>09 0 01 21560</t>
  </si>
  <si>
    <t>09 0 01 00000</t>
  </si>
  <si>
    <t>10 0 0Г S2250</t>
  </si>
  <si>
    <t>Организация транспортного обслуживания населения в границах муниципальных образований</t>
  </si>
  <si>
    <t>10 0 0Г S2410</t>
  </si>
  <si>
    <t>Изыскания, проектирование сетей инженерной инфраструктуры (водоснабжение, электроснабжение), государственная экспертиза проектной документации</t>
  </si>
  <si>
    <t>09 0 01 S2610</t>
  </si>
  <si>
    <t>Пенсии за выслугу лет муниципальным служащим</t>
  </si>
  <si>
    <t>03 2 01 80110</t>
  </si>
  <si>
    <t>14 2 00 00000</t>
  </si>
  <si>
    <t>13 1 00 00000</t>
  </si>
  <si>
    <t>13 1 01 00000</t>
  </si>
  <si>
    <t>13 1 01 L4970</t>
  </si>
  <si>
    <t>13 0 01 20180</t>
  </si>
  <si>
    <t>13 0 02 00000</t>
  </si>
  <si>
    <t>14 2 01 00000</t>
  </si>
  <si>
    <t>14  2 01 10090</t>
  </si>
  <si>
    <t>Руководство и управление в сфере установленных функций органов местного самоуправления Яковлевского муниципального округа</t>
  </si>
  <si>
    <t>адм 1006</t>
  </si>
  <si>
    <t>12 0 00 00000</t>
  </si>
  <si>
    <t>Подпрограмма "Комплексное развитие сельских территорий в Яковлевском муниципальном округе" на 2024-2030 годы</t>
  </si>
  <si>
    <t>12 1 00 00000</t>
  </si>
  <si>
    <t>Основное мероприятие «Улучшение жилищных условий граждан, проживающих в Яковлевском муниципальном округе»</t>
  </si>
  <si>
    <t>12 1 01 00000</t>
  </si>
  <si>
    <t>12 1 01 80090</t>
  </si>
  <si>
    <t>12 0 01 00000</t>
  </si>
  <si>
    <t>Мероприятия по развитию сельского хозяйства в Яковлевском округе</t>
  </si>
  <si>
    <t>12 0 01 21710</t>
  </si>
  <si>
    <t>Организация проведения физкультурно-спортивной и спортивно-массовой работы</t>
  </si>
  <si>
    <t>08 0 01 20530</t>
  </si>
  <si>
    <t>Мероприятия по развитию Всероссийского физкультурно-спортивного комплекса «Готов к труду и обороне» на территории Яковлевского муниципального округа</t>
  </si>
  <si>
    <t>08 0 01 20570</t>
  </si>
  <si>
    <t>08 0 02 00000</t>
  </si>
  <si>
    <t>Отдельное мероприятие "Развитие спортивной инфраструктуры, находящейся в муниципальной собственности"</t>
  </si>
  <si>
    <t>Развитие спортивной инфраструктуры, находящейся в муниципальной собственности</t>
  </si>
  <si>
    <t>08 0 02 20640</t>
  </si>
  <si>
    <t>08 0 02 20650</t>
  </si>
  <si>
    <t>08 0 02 20670</t>
  </si>
  <si>
    <t>Приобретение спортивного инвентаря в образовательных учреждениях Яковлевского муниципального округа</t>
  </si>
  <si>
    <t>08 0 02 21580</t>
  </si>
  <si>
    <t>08 0 03 00000</t>
  </si>
  <si>
    <t>Ремонт, реконструкция лыжной трассы и здания лыжной базы с.Яковлевка</t>
  </si>
  <si>
    <t>Отдельное мероприятие "Организация физкультурно-спортивной работы по месту жительства"</t>
  </si>
  <si>
    <t>15 0 00 00000</t>
  </si>
  <si>
    <t>Отдельное мероприятие «Обеспечение устойчивого сокращения непригодного для проживания аварийного многоквартирного жилищного фонда, создание безопасных условий проживания населения Яковлевского муниципального округа»</t>
  </si>
  <si>
    <t>15 0 01 20440</t>
  </si>
  <si>
    <t>15 0 01 20450</t>
  </si>
  <si>
    <t>15 0 01 20780</t>
  </si>
  <si>
    <t>11 0 01 21590</t>
  </si>
  <si>
    <t>17 0 00 00000</t>
  </si>
  <si>
    <t>17 0 01 00000</t>
  </si>
  <si>
    <t>17 0 02 00000</t>
  </si>
  <si>
    <t>Приобретение контейнеров для сбора твердых коммунальных отходов и устройство контейнерных площадок</t>
  </si>
  <si>
    <t>Содержание контейнерных площадок для сбора твердых коммунальных отходов, включая устройство подъездных путей к контейнерным площадкам для проезда спецтехники</t>
  </si>
  <si>
    <t>16 0 01 20820</t>
  </si>
  <si>
    <t>16 0 01 20840</t>
  </si>
  <si>
    <t>16 0 01 20850</t>
  </si>
  <si>
    <t>16 0 01 20860</t>
  </si>
  <si>
    <t>16 0 01 21100</t>
  </si>
  <si>
    <t>16 0 02 20870</t>
  </si>
  <si>
    <t>16 0 02 20880</t>
  </si>
  <si>
    <t>16 0 02 20910</t>
  </si>
  <si>
    <t>16 0 02 20920</t>
  </si>
  <si>
    <t>16 0 03 20930</t>
  </si>
  <si>
    <t>16 0 03 20940</t>
  </si>
  <si>
    <t>16 0 03 20950</t>
  </si>
  <si>
    <t>16 0 03 20960</t>
  </si>
  <si>
    <t>16 0 03 21120</t>
  </si>
  <si>
    <t>16 0 03 21130</t>
  </si>
  <si>
    <t>16 0 04 20970</t>
  </si>
  <si>
    <t>16 0 05 00000</t>
  </si>
  <si>
    <t>16 0 05 20990</t>
  </si>
  <si>
    <t>16 0 05 21000</t>
  </si>
  <si>
    <t>17 0 01 20810</t>
  </si>
  <si>
    <t>Отдельное мероприятие «Антикоррупционное обучение»</t>
  </si>
  <si>
    <t>17 0 02 20790</t>
  </si>
  <si>
    <t>Обеспечение участия муниципальных служащих, работников, в должностные обязанности которых входит участие в проведении закупок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</si>
  <si>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округа"</t>
  </si>
  <si>
    <t>14 0 01 00000</t>
  </si>
  <si>
    <t>14 0 01 70010</t>
  </si>
  <si>
    <t>14 0 02 00000</t>
  </si>
  <si>
    <t>14 0 02 20260</t>
  </si>
  <si>
    <t>14 0 03 00000</t>
  </si>
  <si>
    <t>14 0 02 21200</t>
  </si>
  <si>
    <t>14 0 03 20340</t>
  </si>
  <si>
    <t>14 0 03 20770</t>
  </si>
  <si>
    <t>14 0 04 00000</t>
  </si>
  <si>
    <t>14 0 04 21180</t>
  </si>
  <si>
    <t>14 0 04 S5990</t>
  </si>
  <si>
    <t>Отдельное мероприятие "Информационное обеспечение органов местного самоуправления Яковлевского муниципального округа"</t>
  </si>
  <si>
    <t>Обеспечение органов местного самоуправления Яковлевского муниципального округа лицензированными программными продуктами</t>
  </si>
  <si>
    <t>Муниципальная программа "Информационно-техническое обеспечение органов местного самоуправления Яковлевского муниципального округа" на 2024-2030 годы</t>
  </si>
  <si>
    <t>Отдельное мероприятие "Предоставление субсидий МБУ "Редакция  газеты "Сельский труженик" Яковлевского муниципального округа"</t>
  </si>
  <si>
    <t>Отдельное мероприятия "Обеспечение информационной безопасности органов местного самоуправления"</t>
  </si>
  <si>
    <t>Отдельное мероприятие"Техническое обеспечение органов местного самоупрления Яковлевского муниципального округа"</t>
  </si>
  <si>
    <t>Организация и проведение конкурсов среди предпринимателей Яковлевского муниципального округа</t>
  </si>
  <si>
    <t>14 1 02 21600</t>
  </si>
  <si>
    <t>14 2 02 00000</t>
  </si>
  <si>
    <t>14 2 02 10110</t>
  </si>
  <si>
    <t>Основное мероприятие "Муниципальное управление в Яковлевском муниципальном округе"</t>
  </si>
  <si>
    <t>17 0 02 20800</t>
  </si>
  <si>
    <t xml:space="preserve"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</t>
  </si>
  <si>
    <t>05 0 04 S2620</t>
  </si>
  <si>
    <t>04 2 01 21700</t>
  </si>
  <si>
    <t>12 1 02 00000</t>
  </si>
  <si>
    <t>12 1 02 21020</t>
  </si>
  <si>
    <t>12 1 02 21030</t>
  </si>
  <si>
    <t>12 1 03 00000</t>
  </si>
  <si>
    <t>Организация обеспечения услуг по погребению граждан в соответствии с ФЗ № 8-ФЗ "О погребении"</t>
  </si>
  <si>
    <t>99 9 99 20590</t>
  </si>
  <si>
    <t>Отдельное мероприятие «Предоставление льготы по уплате родительской платы за присмотр и уход за детьми в муниципальных образовательных организациях»</t>
  </si>
  <si>
    <t>Предоставление льготы по уплате родительской платы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</si>
  <si>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03 0 01 80120</t>
  </si>
  <si>
    <t>10 0 0Г S2390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</si>
  <si>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</si>
  <si>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Е2 50980</t>
  </si>
  <si>
    <t>Отдельное мероприятие: «Мероприятия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деятельность»</t>
  </si>
  <si>
    <t>Капитальное строительство здания библиотеки с. Достоевка, включая разработку проектно-сметной документации</t>
  </si>
  <si>
    <t>Мероприятия по патриотическому воспитанию граждан Яковлевского округа</t>
  </si>
  <si>
    <t>04 3 01 21310</t>
  </si>
  <si>
    <t>Оснащение и ремонт помещений пункта временного размещения</t>
  </si>
  <si>
    <t>06 0 01 21770</t>
  </si>
  <si>
    <t>Мероприятия по организации питания и содержания лиц, размещеных в пункте временного размещения</t>
  </si>
  <si>
    <t>06 0 01 21780</t>
  </si>
  <si>
    <t>Софинансирование строительства пожарного депо в с. Яблоновка</t>
  </si>
  <si>
    <t>06 1 01 21720</t>
  </si>
  <si>
    <t>Материальное стимулирование членов добровольной пожарной дружины</t>
  </si>
  <si>
    <t>06 1 01 21730</t>
  </si>
  <si>
    <t>06 1 01 21740</t>
  </si>
  <si>
    <t>Содержание и ремонт средств противопожарной безопасности</t>
  </si>
  <si>
    <t>06 1 01 21750</t>
  </si>
  <si>
    <t>Приобретение пожарно-технического перевооружения</t>
  </si>
  <si>
    <t>06 1 01 21760</t>
  </si>
  <si>
    <t>08 0 02 21790</t>
  </si>
  <si>
    <t>08 0 02 40120</t>
  </si>
  <si>
    <t>08 0 02 21190</t>
  </si>
  <si>
    <t>08 0 02 40130</t>
  </si>
  <si>
    <t>08 0 03 S2190</t>
  </si>
  <si>
    <t>Подпрограмма «Повышение эффективности управления муниципальными финансами в Яковлевском муниципальном округе» на 2024 – 2030 годы</t>
  </si>
  <si>
    <t>Резервный фонд администрации Яковлевского муниципального округа</t>
  </si>
  <si>
    <t>99 9 99 21800</t>
  </si>
  <si>
    <t>16 0 02 21810</t>
  </si>
  <si>
    <t>Организация и проведение выставок, конкурсов, акций и викторин, направленных на профилактику правонарушений на территории Яковлевского муниципального округа</t>
  </si>
  <si>
    <t>Подпрограмма "Социальная поддержка семей и детей в Яковлевском муниципальном округе" на 2024-2030 годы</t>
  </si>
  <si>
    <t>Муниципальная программа «Переселение граждан из аварийного жилищного фонда на территории Яковлевского муниципального округа» на 2024–2030 годы</t>
  </si>
  <si>
    <t>Отдельное мероприятие "Общая профилактика правонарушений на территории Яковлевского муниципального округа"</t>
  </si>
  <si>
    <t>Отдельное мероприятие "Профилактика безнадзорности и правонарушений несовершеннолетних на территории Яковлевского муниципального округа"</t>
  </si>
  <si>
    <t>Отдельное мероприятие "Мероприятия по профилактике экстремизма и терроризма на территории Яковлевского муниципального округа"</t>
  </si>
  <si>
    <t>Отдельное мероприятие "Создание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округа"</t>
  </si>
  <si>
    <t>Отдельное мероприятие "Профилактика наркомании на территории Яковлевского муниципального округа"</t>
  </si>
  <si>
    <t>Мероприятия по профилактике экстремизма и терроризма в учреждениях начального общего, основного общего и среднего образования</t>
  </si>
  <si>
    <t>от 19 декабря 2023 № 181-НПА</t>
  </si>
  <si>
    <t>02 3 01 21700</t>
  </si>
  <si>
    <t>04 2 02 40150</t>
  </si>
  <si>
    <t>02 2 0Ц S2750</t>
  </si>
  <si>
    <t>Реализация проектов инициативного бюджетирования по направлению "Молодежный бюджет"</t>
  </si>
  <si>
    <t>17 0 02 21830</t>
  </si>
  <si>
    <t>13 0 02 21840</t>
  </si>
  <si>
    <t>08 0 02 40160</t>
  </si>
  <si>
    <t>Проведение работ, связанных с обследованием автомобильных трасс в части их покрытия подвижной радиотелефонной связью</t>
  </si>
  <si>
    <t>14 0 05 21860</t>
  </si>
  <si>
    <t>08 0 0Ц S2361</t>
  </si>
  <si>
    <t>07 0 0Ц S2362</t>
  </si>
  <si>
    <t>14 0 06 00000</t>
  </si>
  <si>
    <t>Обеспечение льготных категорий граждан твердым топливом</t>
  </si>
  <si>
    <t>05 0 04 21870</t>
  </si>
  <si>
    <t>99 9 99 10110</t>
  </si>
  <si>
    <t>03 3 01 93210</t>
  </si>
  <si>
    <t>Обеспечение транспортного обслуживания населения</t>
  </si>
  <si>
    <t>10 0 06 21890</t>
  </si>
  <si>
    <t>Развитие инфраструктурной системы оповещения и информирования населения об опасностях</t>
  </si>
  <si>
    <t>06 0 01 21900</t>
  </si>
  <si>
    <t>Устройство пешеходной дорожки по ул. Ленинская (от ул. 50 лет ВЛКСМдо ул. Набережная)</t>
  </si>
  <si>
    <t>12 1 02 21910</t>
  </si>
  <si>
    <t>08 0 02 S2230</t>
  </si>
  <si>
    <t xml:space="preserve">  </t>
  </si>
  <si>
    <t>16 0 03 21950</t>
  </si>
  <si>
    <t>Содержание объектов благоустройства</t>
  </si>
  <si>
    <t>07 0 01 21940</t>
  </si>
  <si>
    <t>Обеспечение участия муниципальных служащих, работников, в должностные обязанности которых входит участие в противодействии коррупции,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</si>
  <si>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17 0 02 21920</t>
  </si>
  <si>
    <t>Обеспечение участия лиц, впервые поступивших на муниципальную службу или на работу в соответствующие организации и замещающие должности, связанные с соблюдением антикоррупционных стандартов, в мероприятиях по профессиональному развитию в области противодействия коррупции</t>
  </si>
  <si>
    <t>17 0 02 21930</t>
  </si>
  <si>
    <t>03 0 01 93090</t>
  </si>
  <si>
    <t>Отдельное мероприятие: «Развитие территорий общественного самоуправления"</t>
  </si>
  <si>
    <t>03 0 03 00000</t>
  </si>
  <si>
    <t>Благоустройство парковой зоны возле детской игровой площадки по ул. Центральная с. Яковлевка</t>
  </si>
  <si>
    <t>03 0 03 S4031</t>
  </si>
  <si>
    <t>03 0 03 S4032</t>
  </si>
  <si>
    <t>03 0 03 S4033</t>
  </si>
  <si>
    <t>03 0 03 S4034</t>
  </si>
  <si>
    <t>03 0 03 S4035</t>
  </si>
  <si>
    <t>Освещение ул. Пролетарская, ул. Колхозная с. Варфоломеевка</t>
  </si>
  <si>
    <t>Освещение ул. Почтовая жд ст. Варфоломеевка</t>
  </si>
  <si>
    <t>Установка игровой и спортивной площадки по ул. Красноармейская, д. 6А, 6Б, 6В с. Яковлевка</t>
  </si>
  <si>
    <t>Устройство уличного освещения в границах ТОС "Светлый путь" (с. Новосысоевка)</t>
  </si>
  <si>
    <t>Обеспечение участия руководителей муниципальных учреждений, работников, в должностные обязанности которых входит участие в проведении закупок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</si>
  <si>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17 0 02 21990</t>
  </si>
  <si>
    <t>Отдельное мероприятие "Подготовка кадров для органов местного самоуправления Яковлевского муниципального округа"</t>
  </si>
  <si>
    <t>14 0 07 00000</t>
  </si>
  <si>
    <t>Оплата обучения гражданина, заключившего договор о целевом обучении с Администрацией Яковлевского муниципального округа, обучающегося в образовательной организации высшего образования, с обязательством последующего прохождения муниципальной службы в Администрации тЯковлевского муниципального округа</t>
  </si>
  <si>
    <t>14 0 07 21980</t>
  </si>
  <si>
    <t>03 0 04 00000</t>
  </si>
  <si>
    <t>Отдельное мероприятие "Меры социальной поддержки обучающимся на условиях договора о целевом обучении для дальнейшей работы в органах местного самоуправления Яковлевского муниципального округа и муниципальных учреждениях Яковлевского муниципального округа"</t>
  </si>
  <si>
    <t>Ежемесячная денежная выплата (стипендия) обучающимся на условиях договора о целевом обучении для дальнейшей работы в органах местного самоуправления Яковлевского муниципального округа и муниципальных учреждениях Яковлевского муниципального округа</t>
  </si>
  <si>
    <t>03 0 04 21960</t>
  </si>
  <si>
    <t>03 0 04 21970</t>
  </si>
  <si>
    <t>Возмещение расходов обучающимся на условиях договора оцелевом обучении за проезд до места учебы и обратно (два раза в год)</t>
  </si>
  <si>
    <t>Адмнистрация округа</t>
  </si>
  <si>
    <t>Управление культуры (ЦКС - 370 000 рублей)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</si>
  <si>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</si>
  <si>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02 2 01 50500</t>
  </si>
  <si>
    <t>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</t>
  </si>
  <si>
    <t>14 0 06 S2670</t>
  </si>
  <si>
    <t>от 28 октября 2024 № 000-НПА</t>
  </si>
  <si>
    <t>Отдельное мероприятие "Приобретение нежилого помещения и земельного участка в муниципальную собственность"</t>
  </si>
  <si>
    <t>14 0 08 00000</t>
  </si>
  <si>
    <t>Приобретение нежилого помещения и земельного участка по адресу с. Яковлевка, ул. Красноармейская, д. 6</t>
  </si>
  <si>
    <t>14 0 08 22110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</si>
  <si>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округа" на 2024-2030 годы</t>
  </si>
  <si>
    <t xml:space="preserve"> </t>
  </si>
  <si>
    <t>Распределение бюджетных ассигнований из бюджета Яковлевского муниципального округа на 2025 год по муниципальным программам и непрограммным направлениям деятельности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</si>
  <si>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</si>
  <si>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04 2 01 L5190</t>
  </si>
  <si>
    <t>Приобретение подвижного состава пассажирского транспорта общего пользования</t>
  </si>
  <si>
    <t>10 0 0Г S2770</t>
  </si>
  <si>
    <t>Основное мероприятие "Организация временного трудоустройства несовершеннолетних граждан"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</si>
  <si>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</si>
  <si>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02 3 02 93080</t>
  </si>
  <si>
    <t>02 3 03 00000</t>
  </si>
  <si>
    <t>02 3 03 94050</t>
  </si>
  <si>
    <t>Содержание жилых помещений муниципального жилого фонда</t>
  </si>
  <si>
    <t>05 0 01 22120</t>
  </si>
  <si>
    <t>Благоустройство и содержание кладбищ и мест захоронений</t>
  </si>
  <si>
    <t>07 0 03 22000</t>
  </si>
  <si>
    <t>Основное мероприятие "Обеспечение комплексного развития сельских территорий"</t>
  </si>
  <si>
    <t>12 1 03 40180</t>
  </si>
  <si>
    <t>12 1 03 22010</t>
  </si>
  <si>
    <t>Капитальный ремонт МБУ "ЦКС" Яковлевского муниципального округа, расположенного по адресу: с. Яковлевка, пер. Почтовый, 1</t>
  </si>
  <si>
    <t>Приобретение технического оборудования для МБУ "ЦКС" Яковлевского муниципального округа, расположенного по адресу: с.Яковлевка, пер. Почтовый, 1</t>
  </si>
  <si>
    <t>Проведение работ по межеванию, паспортизации и постановке на кадастровый учет мелиоративной системы с. Достоевка Яковлевского муниципального округа</t>
  </si>
  <si>
    <t>14 0 06 22020</t>
  </si>
  <si>
    <t>16 0 01 22100</t>
  </si>
  <si>
    <t>Мероприятия по укреплению общественной безопасности в учреждениях дополнительного образования</t>
  </si>
  <si>
    <t>16 0 02 22030</t>
  </si>
  <si>
    <t>Изготовление информационно-агитационных материалов по противодействию преступности в сфере финансов, информационно- телекоммуникационной сети "Интернет", телефонному мошенничеству</t>
  </si>
  <si>
    <t>18 0 00 00000</t>
  </si>
  <si>
    <t>18 0 01 00000</t>
  </si>
  <si>
    <t>18 0 01 22040</t>
  </si>
  <si>
    <t>18 0 01 22050</t>
  </si>
  <si>
    <t>18 0 01 22060</t>
  </si>
  <si>
    <t>Муниципальная программа "Развитие туризма в Яколевском муниципальном округе" на 2025-2030 годы</t>
  </si>
  <si>
    <t>19 0 00 00000</t>
  </si>
  <si>
    <t>19 0 01 00000</t>
  </si>
  <si>
    <t>19 0 01 22070</t>
  </si>
  <si>
    <t>19 0 02 00000</t>
  </si>
  <si>
    <t>19 0 02 22080</t>
  </si>
  <si>
    <t>19 0 02 22090</t>
  </si>
  <si>
    <t>Отдельное мероприятие "Мероприятия по развитию туристического потенциала Яковлевского муниципального округа"</t>
  </si>
  <si>
    <t>Благоустройство территорий Яковлевского муниципального округа, прилегающих к месту туристического показа</t>
  </si>
  <si>
    <t>Поддержка и продвижение событийных мероприятий на территории Яковлевского муниципального округа</t>
  </si>
  <si>
    <t>Информационные услуги туристической направленности. Издание информационно-рекламной и сувенирной продукции туристической направленности</t>
  </si>
  <si>
    <t>Муниципальная программа "Поддержка социально-ориентированных некоммерческих организаций на территории Яковлевского муниципального округа" на 2025-2030 годы</t>
  </si>
  <si>
    <t>Отдельное мероприятие "Организация мероприятий совместно с социально ориентированными некоммерческими организациями"</t>
  </si>
  <si>
    <t>Приобретение материалов для конкурсов, акций (в том числе призов) для организации мероприятий, подготовленных совместно с Общероссийской общественной организацией "Российский союз молодёжи"</t>
  </si>
  <si>
    <t>Отдельное мероприятие "Финансовая поддержка социально-ориентированных некоммерческих организаций"</t>
  </si>
  <si>
    <t>Предоставление субсидий по итогам конкурсного отбора социально ориентированным некоммерческим организациям</t>
  </si>
  <si>
    <t>Софинансирование муниципальных программ по поддержке социально ориентированных некоммерческих организаций по итогам года</t>
  </si>
  <si>
    <t>20 0 00 00000</t>
  </si>
  <si>
    <t>20 0 01 00000</t>
  </si>
  <si>
    <t>20 0 01 22130</t>
  </si>
  <si>
    <t>21 0 00 00000</t>
  </si>
  <si>
    <t>21 0 01 00000</t>
  </si>
  <si>
    <t>21 0 01 22140</t>
  </si>
  <si>
    <t>21 0 01 22150</t>
  </si>
  <si>
    <t>21 0 01 22160</t>
  </si>
  <si>
    <t>Муниципальная программа "Развитие территориального общественного самоуправления на территории Яковлевского муниципального округа" на 2025-2030 годы</t>
  </si>
  <si>
    <t>Отдельное мероприятие "Оказание финансовой поддержки территориальным общественным самоуправлениям (ТОС) Яковлевского муниципального округа"</t>
  </si>
  <si>
    <t>Реализация проектов, инициируемых жителями муниципального образования (ТОС) по решению вопросов местного значения Яковлевского муниципального округа</t>
  </si>
  <si>
    <t>Муниципальная программа "Обеспечение жилыми помещениями граждан на территории Яковлевского муниципального округа" на 2025-2030 годы</t>
  </si>
  <si>
    <t>Отдельное мероприятие "Мероприятия по обеспечению граждан, нуждающихся в приобретении жилых помещений"</t>
  </si>
  <si>
    <t>Приобретение (строительство) жилых помещений в целях предоставления гражданам договорам социального найма</t>
  </si>
  <si>
    <t>Капитальный ремонт жилых помещений муниципального жилищного фонда</t>
  </si>
  <si>
    <t>Снос жилых помещений муниципального жилищного фонда, признанных непригодными для проживания</t>
  </si>
  <si>
    <t>Мероприятия по разработке проекта сноса аварийных  многоквартирных домов</t>
  </si>
  <si>
    <t>16 0 01 22030</t>
  </si>
  <si>
    <t>Мероприятия по профилактике экстремизма и терроризма в учреждениях дополнительного образования</t>
  </si>
  <si>
    <t>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округа с участием сотрудников МО МВД России "Арсеньевский"</t>
  </si>
  <si>
    <t>14 0 04 L5990</t>
  </si>
  <si>
    <t>Изыскание, пректирование сетей инженерной инфраструктуры (водоснабжение,электроснабжение), государственная экспертиза преоктной документации</t>
  </si>
  <si>
    <t>Обеспечение и ремонт компьютерной и оргтехникой</t>
  </si>
  <si>
    <t>Предоставление социальных выплат молодым семьям- участникам Подпрограммы для приобретения (строительства) жилья</t>
  </si>
  <si>
    <t>Отдельное мероприятие "Проведение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сооружений"</t>
  </si>
  <si>
    <t>адм 0505(зп-8720000+доставка 50000)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</si>
</sst>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0_р_._-;\-* #,##0.000_р_._-;_-* &quot;-&quot;??_р_._-;_-@_-"/>
    <numFmt numFmtId="167" formatCode="_-* #,##0.00000_р_._-;\-* #,##0.00000_р_._-;_-* &quot;-&quot;??_р_._-;_-@_-"/>
    <numFmt numFmtId="168" formatCode="_-* #,##0.0000_р_._-;\-* #,##0.0000_р_._-;_-* &quot;-&quot;??_р_._-;_-@_-"/>
    <numFmt numFmtId="169" formatCode="_-* #,##0.000_р_._-;\-* #,##0.000_р_._-;_-* &quot;-&quot;???_р_._-;_-@_-"/>
    <numFmt numFmtId="170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165" fontId="3" fillId="2" borderId="1" xfId="1" applyFont="1" applyFill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left" wrapText="1"/>
    </xf>
    <xf numFmtId="165" fontId="2" fillId="2" borderId="1" xfId="1" applyFont="1" applyFill="1" applyBorder="1" applyAlignment="1">
      <alignment horizontal="center"/>
    </xf>
    <xf numFmtId="0" fontId="15" fillId="0" borderId="9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5" fontId="3" fillId="2" borderId="1" xfId="1" applyFont="1" applyFill="1" applyBorder="1"/>
    <xf numFmtId="165" fontId="2" fillId="2" borderId="1" xfId="1" applyFont="1" applyFill="1" applyBorder="1"/>
    <xf numFmtId="167" fontId="2" fillId="2" borderId="1" xfId="1" applyNumberFormat="1" applyFont="1" applyFill="1" applyBorder="1"/>
    <xf numFmtId="165" fontId="10" fillId="2" borderId="1" xfId="1" applyFont="1" applyFill="1" applyBorder="1"/>
    <xf numFmtId="49" fontId="6" fillId="2" borderId="1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7" fontId="10" fillId="2" borderId="1" xfId="1" applyNumberFormat="1" applyFont="1" applyFill="1" applyBorder="1"/>
    <xf numFmtId="166" fontId="10" fillId="2" borderId="1" xfId="1" applyNumberFormat="1" applyFont="1" applyFill="1" applyBorder="1"/>
    <xf numFmtId="0" fontId="14" fillId="0" borderId="1" xfId="0" applyFont="1" applyBorder="1" applyAlignment="1">
      <alignment vertical="center" wrapText="1"/>
    </xf>
    <xf numFmtId="165" fontId="11" fillId="2" borderId="1" xfId="1" applyFont="1" applyFill="1" applyBorder="1"/>
    <xf numFmtId="0" fontId="11" fillId="0" borderId="1" xfId="0" applyFont="1" applyBorder="1" applyAlignment="1">
      <alignment vertical="center" wrapText="1"/>
    </xf>
    <xf numFmtId="169" fontId="0" fillId="2" borderId="0" xfId="0" applyNumberFormat="1" applyFill="1"/>
    <xf numFmtId="165" fontId="8" fillId="2" borderId="1" xfId="1" applyFont="1" applyFill="1" applyBorder="1"/>
    <xf numFmtId="0" fontId="3" fillId="2" borderId="1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5" fillId="2" borderId="9" xfId="0" applyFont="1" applyFill="1" applyBorder="1" applyAlignment="1">
      <alignment vertical="center" wrapText="1"/>
    </xf>
    <xf numFmtId="165" fontId="0" fillId="0" borderId="0" xfId="1" applyFont="1"/>
    <xf numFmtId="0" fontId="18" fillId="0" borderId="1" xfId="0" applyFont="1" applyBorder="1" applyAlignment="1">
      <alignment vertical="center" wrapText="1"/>
    </xf>
    <xf numFmtId="167" fontId="3" fillId="2" borderId="1" xfId="1" applyNumberFormat="1" applyFont="1" applyFill="1" applyBorder="1"/>
    <xf numFmtId="0" fontId="16" fillId="2" borderId="9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5" fontId="2" fillId="4" borderId="13" xfId="1" applyFont="1" applyFill="1" applyBorder="1"/>
    <xf numFmtId="165" fontId="10" fillId="3" borderId="13" xfId="1" applyFont="1" applyFill="1" applyBorder="1"/>
    <xf numFmtId="165" fontId="10" fillId="4" borderId="13" xfId="1" applyFont="1" applyFill="1" applyBorder="1"/>
    <xf numFmtId="165" fontId="2" fillId="3" borderId="13" xfId="1" applyFont="1" applyFill="1" applyBorder="1"/>
    <xf numFmtId="165" fontId="2" fillId="4" borderId="0" xfId="1" applyFont="1" applyFill="1" applyBorder="1"/>
    <xf numFmtId="165" fontId="0" fillId="0" borderId="0" xfId="0" applyNumberFormat="1"/>
    <xf numFmtId="165" fontId="10" fillId="3" borderId="0" xfId="1" applyFont="1" applyFill="1" applyBorder="1"/>
    <xf numFmtId="49" fontId="5" fillId="2" borderId="10" xfId="0" applyNumberFormat="1" applyFont="1" applyFill="1" applyBorder="1" applyAlignment="1">
      <alignment horizontal="center" wrapText="1"/>
    </xf>
    <xf numFmtId="165" fontId="10" fillId="4" borderId="0" xfId="1" applyFont="1" applyFill="1" applyBorder="1"/>
    <xf numFmtId="165" fontId="2" fillId="5" borderId="13" xfId="1" applyFont="1" applyFill="1" applyBorder="1"/>
    <xf numFmtId="165" fontId="0" fillId="5" borderId="0" xfId="1" applyFont="1" applyFill="1"/>
    <xf numFmtId="165" fontId="7" fillId="2" borderId="1" xfId="1" applyFont="1" applyFill="1" applyBorder="1"/>
    <xf numFmtId="165" fontId="0" fillId="4" borderId="0" xfId="1" applyFont="1" applyFill="1"/>
    <xf numFmtId="165" fontId="2" fillId="2" borderId="15" xfId="1" applyFont="1" applyFill="1" applyBorder="1"/>
    <xf numFmtId="0" fontId="19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165" fontId="2" fillId="2" borderId="13" xfId="1" applyFont="1" applyFill="1" applyBorder="1"/>
    <xf numFmtId="0" fontId="0" fillId="2" borderId="0" xfId="0" applyFill="1"/>
    <xf numFmtId="0" fontId="7" fillId="0" borderId="2" xfId="0" applyFont="1" applyBorder="1" applyAlignment="1">
      <alignment horizontal="left" wrapText="1"/>
    </xf>
    <xf numFmtId="165" fontId="2" fillId="2" borderId="0" xfId="1" applyFont="1" applyFill="1" applyBorder="1"/>
    <xf numFmtId="164" fontId="0" fillId="0" borderId="0" xfId="0" applyNumberFormat="1"/>
    <xf numFmtId="0" fontId="5" fillId="0" borderId="0" xfId="0" applyFont="1" applyAlignment="1">
      <alignment horizontal="right" wrapText="1"/>
    </xf>
    <xf numFmtId="0" fontId="4" fillId="2" borderId="6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165" fontId="3" fillId="6" borderId="1" xfId="1" applyFont="1" applyFill="1" applyBorder="1"/>
    <xf numFmtId="0" fontId="10" fillId="0" borderId="9" xfId="0" applyFont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168" fontId="3" fillId="2" borderId="1" xfId="1" applyNumberFormat="1" applyFont="1" applyFill="1" applyBorder="1"/>
    <xf numFmtId="168" fontId="2" fillId="2" borderId="1" xfId="1" applyNumberFormat="1" applyFont="1" applyFill="1" applyBorder="1"/>
    <xf numFmtId="0" fontId="14" fillId="2" borderId="9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vertical="center" wrapText="1"/>
    </xf>
    <xf numFmtId="0" fontId="21" fillId="2" borderId="8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166" fontId="2" fillId="2" borderId="1" xfId="1" applyNumberFormat="1" applyFont="1" applyFill="1" applyBorder="1"/>
    <xf numFmtId="0" fontId="14" fillId="2" borderId="1" xfId="0" applyFont="1" applyFill="1" applyBorder="1" applyAlignment="1">
      <alignment vertical="center" wrapText="1"/>
    </xf>
    <xf numFmtId="166" fontId="3" fillId="2" borderId="1" xfId="1" applyNumberFormat="1" applyFont="1" applyFill="1" applyBorder="1"/>
    <xf numFmtId="0" fontId="7" fillId="2" borderId="6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11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/>
    </xf>
    <xf numFmtId="165" fontId="5" fillId="2" borderId="1" xfId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165" fontId="2" fillId="2" borderId="0" xfId="1" applyFont="1" applyFill="1"/>
    <xf numFmtId="0" fontId="18" fillId="2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wrapText="1"/>
    </xf>
    <xf numFmtId="0" fontId="15" fillId="2" borderId="8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165" fontId="2" fillId="3" borderId="0" xfId="1" applyFont="1" applyFill="1" applyBorder="1"/>
    <xf numFmtId="165" fontId="2" fillId="5" borderId="0" xfId="1" applyFont="1" applyFill="1" applyBorder="1"/>
    <xf numFmtId="49" fontId="3" fillId="0" borderId="4" xfId="0" applyNumberFormat="1" applyFont="1" applyBorder="1" applyAlignment="1">
      <alignment horizontal="center"/>
    </xf>
    <xf numFmtId="0" fontId="2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wrapText="1"/>
    </xf>
    <xf numFmtId="170" fontId="2" fillId="4" borderId="13" xfId="1" applyNumberFormat="1" applyFont="1" applyFill="1" applyBorder="1"/>
    <xf numFmtId="0" fontId="11" fillId="6" borderId="1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3" fillId="6" borderId="2" xfId="0" applyFont="1" applyFill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3" fillId="6" borderId="3" xfId="0" applyFont="1" applyFill="1" applyBorder="1" applyAlignment="1">
      <alignment wrapText="1"/>
    </xf>
    <xf numFmtId="49" fontId="2" fillId="0" borderId="4" xfId="0" applyNumberFormat="1" applyFont="1" applyBorder="1" applyAlignment="1">
      <alignment horizontal="center"/>
    </xf>
    <xf numFmtId="49" fontId="6" fillId="2" borderId="10" xfId="0" applyNumberFormat="1" applyFont="1" applyFill="1" applyBorder="1" applyAlignment="1">
      <alignment horizontal="center" wrapText="1"/>
    </xf>
    <xf numFmtId="0" fontId="15" fillId="0" borderId="12" xfId="0" applyFont="1" applyBorder="1" applyAlignment="1">
      <alignment vertical="center" wrapText="1"/>
    </xf>
    <xf numFmtId="0" fontId="7" fillId="2" borderId="3" xfId="0" applyFont="1" applyFill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wrapText="1"/>
    </xf>
    <xf numFmtId="0" fontId="21" fillId="2" borderId="1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21" fillId="2" borderId="12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vertical="center" wrapText="1"/>
    </xf>
    <xf numFmtId="0" fontId="21" fillId="2" borderId="16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wrapText="1"/>
    </xf>
    <xf numFmtId="0" fontId="21" fillId="0" borderId="17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22" fillId="2" borderId="9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165" fontId="10" fillId="2" borderId="13" xfId="1" applyFont="1" applyFill="1" applyBorder="1"/>
    <xf numFmtId="0" fontId="5" fillId="2" borderId="0" xfId="0" applyFont="1" applyFill="1" applyAlignment="1">
      <alignment horizontal="right" wrapText="1"/>
    </xf>
    <xf numFmtId="0" fontId="2" fillId="2" borderId="4" xfId="0" applyFont="1" applyFill="1" applyBorder="1" applyAlignment="1">
      <alignment horizontal="center"/>
    </xf>
    <xf numFmtId="165" fontId="2" fillId="2" borderId="6" xfId="1" applyFont="1" applyFill="1" applyBorder="1"/>
    <xf numFmtId="165" fontId="3" fillId="2" borderId="6" xfId="1" applyFont="1" applyFill="1" applyBorder="1"/>
    <xf numFmtId="164" fontId="0" fillId="2" borderId="0" xfId="0" applyNumberFormat="1" applyFill="1"/>
    <xf numFmtId="0" fontId="5" fillId="2" borderId="1" xfId="0" applyFont="1" applyFill="1" applyBorder="1" applyAlignment="1">
      <alignment horizontal="center" wrapText="1"/>
    </xf>
    <xf numFmtId="49" fontId="5" fillId="5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CC"/>
      <color rgb="FFCCFF66"/>
      <color rgb="FFFFFFCC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5"/>
  <sheetViews>
    <sheetView tabSelected="1" view="pageBreakPreview" topLeftCell="F153" zoomScale="120" zoomScaleNormal="150" zoomScaleSheetLayoutView="120" workbookViewId="0">
      <selection activeCell="H169" sqref="H169"/>
    </sheetView>
  </sheetViews>
  <sheetFormatPr defaultRowHeight="15" x14ac:dyDescent="0.25"/>
  <cols>
    <col min="1" max="1" width="4.85546875" hidden="1" customWidth="1"/>
    <col min="2" max="2" width="6.28515625" hidden="1" customWidth="1"/>
    <col min="3" max="3" width="7" hidden="1" customWidth="1"/>
    <col min="4" max="4" width="7.7109375" hidden="1" customWidth="1"/>
    <col min="5" max="5" width="6.5703125" hidden="1" customWidth="1"/>
    <col min="6" max="6" width="64.5703125" customWidth="1"/>
    <col min="7" max="7" width="11.5703125" style="79" customWidth="1"/>
    <col min="8" max="8" width="19.42578125" style="79" customWidth="1"/>
    <col min="9" max="9" width="20.42578125" style="79" customWidth="1"/>
    <col min="10" max="10" width="21.85546875" customWidth="1"/>
    <col min="11" max="11" width="19.5703125" customWidth="1"/>
    <col min="12" max="12" width="13.28515625" customWidth="1"/>
    <col min="13" max="13" width="15.5703125" customWidth="1"/>
  </cols>
  <sheetData>
    <row r="1" spans="1:11" ht="15.75" customHeight="1" x14ac:dyDescent="0.25">
      <c r="H1" s="171" t="s">
        <v>366</v>
      </c>
      <c r="I1" s="171"/>
      <c r="J1" s="171"/>
    </row>
    <row r="2" spans="1:11" ht="15.75" hidden="1" customHeight="1" x14ac:dyDescent="0.25">
      <c r="H2" s="164"/>
      <c r="I2" s="171" t="s">
        <v>428</v>
      </c>
      <c r="J2" s="171"/>
    </row>
    <row r="3" spans="1:11" ht="15.75" hidden="1" customHeight="1" x14ac:dyDescent="0.25">
      <c r="I3" s="171" t="s">
        <v>757</v>
      </c>
      <c r="J3" s="171"/>
    </row>
    <row r="4" spans="1:11" ht="15" customHeight="1" x14ac:dyDescent="0.25"/>
    <row r="5" spans="1:11" ht="15" customHeight="1" x14ac:dyDescent="0.25">
      <c r="H5" s="171" t="s">
        <v>366</v>
      </c>
      <c r="I5" s="171"/>
      <c r="J5" s="171"/>
    </row>
    <row r="6" spans="1:11" ht="13.5" customHeight="1" x14ac:dyDescent="0.25">
      <c r="H6" s="164"/>
      <c r="I6" s="171" t="s">
        <v>428</v>
      </c>
      <c r="J6" s="171"/>
    </row>
    <row r="7" spans="1:11" ht="16.5" customHeight="1" x14ac:dyDescent="0.25">
      <c r="H7" s="164"/>
      <c r="I7" s="171" t="s">
        <v>694</v>
      </c>
      <c r="J7" s="171"/>
    </row>
    <row r="8" spans="1:11" ht="16.5" customHeight="1" x14ac:dyDescent="0.25">
      <c r="H8" s="164"/>
      <c r="I8" s="164"/>
      <c r="J8" s="83"/>
    </row>
    <row r="9" spans="1:11" ht="31.15" customHeight="1" x14ac:dyDescent="0.25">
      <c r="F9" s="172" t="s">
        <v>764</v>
      </c>
      <c r="G9" s="172"/>
      <c r="H9" s="172"/>
      <c r="I9" s="172"/>
      <c r="J9" s="172"/>
    </row>
    <row r="10" spans="1:11" ht="15.6" customHeight="1" x14ac:dyDescent="0.25">
      <c r="A10" s="174"/>
      <c r="B10" s="174"/>
      <c r="C10" s="174"/>
      <c r="D10" s="174"/>
      <c r="E10" s="174"/>
      <c r="F10" s="174"/>
      <c r="G10" s="174"/>
      <c r="H10" s="174"/>
      <c r="J10" s="2" t="s">
        <v>203</v>
      </c>
    </row>
    <row r="11" spans="1:11" ht="16.149999999999999" hidden="1" customHeight="1" x14ac:dyDescent="0.25">
      <c r="A11" s="42"/>
      <c r="B11" s="42"/>
      <c r="C11" s="42"/>
      <c r="D11" s="42"/>
      <c r="E11" s="42"/>
      <c r="F11" s="176" t="s">
        <v>36</v>
      </c>
      <c r="G11" s="178" t="s">
        <v>35</v>
      </c>
      <c r="H11" s="165"/>
      <c r="I11" s="173"/>
      <c r="J11" s="173"/>
    </row>
    <row r="12" spans="1:11" ht="34.9" customHeight="1" x14ac:dyDescent="0.25">
      <c r="A12" s="5"/>
      <c r="B12" s="175" t="s">
        <v>0</v>
      </c>
      <c r="C12" s="173"/>
      <c r="D12" s="173"/>
      <c r="E12" s="173"/>
      <c r="F12" s="177"/>
      <c r="G12" s="179"/>
      <c r="H12" s="132" t="s">
        <v>429</v>
      </c>
      <c r="I12" s="132" t="s">
        <v>247</v>
      </c>
      <c r="J12" s="43" t="s">
        <v>201</v>
      </c>
    </row>
    <row r="13" spans="1:11" ht="13.9" customHeight="1" x14ac:dyDescent="0.25">
      <c r="A13" s="5"/>
      <c r="B13" s="4" t="s">
        <v>1</v>
      </c>
      <c r="C13" s="4" t="s">
        <v>2</v>
      </c>
      <c r="D13" s="4" t="s">
        <v>3</v>
      </c>
      <c r="E13" s="4" t="s">
        <v>4</v>
      </c>
      <c r="F13" s="10">
        <v>1</v>
      </c>
      <c r="G13" s="169">
        <v>2</v>
      </c>
      <c r="H13" s="34">
        <v>3</v>
      </c>
      <c r="I13" s="34">
        <v>4</v>
      </c>
      <c r="J13" s="44">
        <v>5</v>
      </c>
    </row>
    <row r="14" spans="1:11" ht="47.25" customHeight="1" x14ac:dyDescent="0.25">
      <c r="A14" s="5"/>
      <c r="B14" s="4"/>
      <c r="C14" s="4"/>
      <c r="D14" s="4"/>
      <c r="E14" s="4"/>
      <c r="F14" s="139" t="s">
        <v>430</v>
      </c>
      <c r="G14" s="118" t="s">
        <v>431</v>
      </c>
      <c r="H14" s="119">
        <f>SUM(H15+H20)</f>
        <v>100000</v>
      </c>
      <c r="I14" s="119">
        <f>SUM(I15+I20)</f>
        <v>0</v>
      </c>
      <c r="J14" s="119">
        <f>SUM(H14:I14)</f>
        <v>100000</v>
      </c>
    </row>
    <row r="15" spans="1:11" ht="66.75" customHeight="1" x14ac:dyDescent="0.25">
      <c r="A15" s="5"/>
      <c r="B15" s="4"/>
      <c r="C15" s="4"/>
      <c r="D15" s="4"/>
      <c r="E15" s="138"/>
      <c r="F15" s="49" t="s">
        <v>475</v>
      </c>
      <c r="G15" s="41" t="s">
        <v>476</v>
      </c>
      <c r="H15" s="35">
        <f>SUM(H16:H19)</f>
        <v>95000</v>
      </c>
      <c r="I15" s="35">
        <f>SUM(I16:I19)</f>
        <v>0</v>
      </c>
      <c r="J15" s="107">
        <f>SUM(H15:I15)</f>
        <v>95000</v>
      </c>
    </row>
    <row r="16" spans="1:11" ht="31.5" customHeight="1" x14ac:dyDescent="0.25">
      <c r="A16" s="5"/>
      <c r="B16" s="4"/>
      <c r="C16" s="4"/>
      <c r="D16" s="4"/>
      <c r="E16" s="138"/>
      <c r="F16" s="140" t="s">
        <v>477</v>
      </c>
      <c r="G16" s="40" t="s">
        <v>481</v>
      </c>
      <c r="H16" s="36">
        <v>90000</v>
      </c>
      <c r="I16" s="108">
        <v>0</v>
      </c>
      <c r="J16" s="109">
        <f>SUM(H16:I16)</f>
        <v>90000</v>
      </c>
      <c r="K16" s="70"/>
    </row>
    <row r="17" spans="1:12" ht="55.5" customHeight="1" x14ac:dyDescent="0.25">
      <c r="A17" s="5"/>
      <c r="B17" s="4"/>
      <c r="C17" s="4"/>
      <c r="D17" s="4"/>
      <c r="E17" s="138"/>
      <c r="F17" s="140" t="s">
        <v>478</v>
      </c>
      <c r="G17" s="40" t="s">
        <v>482</v>
      </c>
      <c r="H17" s="36">
        <v>2000</v>
      </c>
      <c r="I17" s="108">
        <v>0</v>
      </c>
      <c r="J17" s="109">
        <f t="shared" ref="J17:J22" si="0">SUM(H17:I17)</f>
        <v>2000</v>
      </c>
    </row>
    <row r="18" spans="1:12" ht="45" customHeight="1" thickBot="1" x14ac:dyDescent="0.3">
      <c r="A18" s="5"/>
      <c r="B18" s="4"/>
      <c r="C18" s="4"/>
      <c r="D18" s="4"/>
      <c r="E18" s="4"/>
      <c r="F18" s="88" t="s">
        <v>479</v>
      </c>
      <c r="G18" s="19" t="s">
        <v>483</v>
      </c>
      <c r="H18" s="36">
        <v>2000</v>
      </c>
      <c r="I18" s="108">
        <v>0</v>
      </c>
      <c r="J18" s="109">
        <f t="shared" si="0"/>
        <v>2000</v>
      </c>
    </row>
    <row r="19" spans="1:12" ht="26.25" customHeight="1" x14ac:dyDescent="0.25">
      <c r="A19" s="5"/>
      <c r="B19" s="4"/>
      <c r="C19" s="4"/>
      <c r="D19" s="4"/>
      <c r="E19" s="4"/>
      <c r="F19" s="141" t="s">
        <v>480</v>
      </c>
      <c r="G19" s="19" t="s">
        <v>484</v>
      </c>
      <c r="H19" s="36">
        <v>1000</v>
      </c>
      <c r="I19" s="108">
        <v>0</v>
      </c>
      <c r="J19" s="109">
        <f t="shared" si="0"/>
        <v>1000</v>
      </c>
    </row>
    <row r="20" spans="1:12" ht="30" customHeight="1" x14ac:dyDescent="0.25">
      <c r="A20" s="5"/>
      <c r="B20" s="4"/>
      <c r="C20" s="4"/>
      <c r="D20" s="4"/>
      <c r="E20" s="138"/>
      <c r="F20" s="49" t="s">
        <v>485</v>
      </c>
      <c r="G20" s="41" t="s">
        <v>488</v>
      </c>
      <c r="H20" s="35">
        <f>SUM(H21:H22)</f>
        <v>5000</v>
      </c>
      <c r="I20" s="108">
        <f>SUM(I21:I22)</f>
        <v>0</v>
      </c>
      <c r="J20" s="107">
        <f t="shared" si="0"/>
        <v>5000</v>
      </c>
    </row>
    <row r="21" spans="1:12" ht="36.75" customHeight="1" x14ac:dyDescent="0.25">
      <c r="A21" s="5"/>
      <c r="B21" s="4"/>
      <c r="C21" s="4"/>
      <c r="D21" s="4"/>
      <c r="E21" s="138"/>
      <c r="F21" s="140" t="s">
        <v>486</v>
      </c>
      <c r="G21" s="40" t="s">
        <v>489</v>
      </c>
      <c r="H21" s="36">
        <v>4000</v>
      </c>
      <c r="I21" s="108">
        <v>0</v>
      </c>
      <c r="J21" s="109">
        <f t="shared" si="0"/>
        <v>4000</v>
      </c>
    </row>
    <row r="22" spans="1:12" ht="76.5" customHeight="1" x14ac:dyDescent="0.25">
      <c r="A22" s="5"/>
      <c r="B22" s="4"/>
      <c r="C22" s="4"/>
      <c r="D22" s="4"/>
      <c r="E22" s="138"/>
      <c r="F22" s="140" t="s">
        <v>487</v>
      </c>
      <c r="G22" s="40" t="s">
        <v>490</v>
      </c>
      <c r="H22" s="36">
        <v>1000</v>
      </c>
      <c r="I22" s="108">
        <v>0</v>
      </c>
      <c r="J22" s="109">
        <f t="shared" si="0"/>
        <v>1000</v>
      </c>
    </row>
    <row r="23" spans="1:12" ht="33" customHeight="1" x14ac:dyDescent="0.25">
      <c r="A23" s="8" t="s">
        <v>5</v>
      </c>
      <c r="B23" s="4"/>
      <c r="C23" s="6"/>
      <c r="D23" s="6"/>
      <c r="E23" s="4"/>
      <c r="F23" s="142" t="s">
        <v>432</v>
      </c>
      <c r="G23" s="39" t="s">
        <v>46</v>
      </c>
      <c r="H23" s="23">
        <f>SUM(H24,H34,H49,H59,H61)</f>
        <v>164771100</v>
      </c>
      <c r="I23" s="23">
        <f>SUM(I24,I34,I49,I59,I61)</f>
        <v>291424946.30000001</v>
      </c>
      <c r="J23" s="87">
        <f t="shared" ref="J23:J33" si="1">SUM(H23:I23)</f>
        <v>456196046.30000001</v>
      </c>
      <c r="K23" s="82"/>
    </row>
    <row r="24" spans="1:12" ht="29.25" x14ac:dyDescent="0.25">
      <c r="A24" s="5" t="s">
        <v>6</v>
      </c>
      <c r="B24" s="4">
        <v>980</v>
      </c>
      <c r="C24" s="6" t="s">
        <v>7</v>
      </c>
      <c r="D24" s="6"/>
      <c r="E24" s="4">
        <v>610</v>
      </c>
      <c r="F24" s="3" t="s">
        <v>433</v>
      </c>
      <c r="G24" s="39" t="s">
        <v>47</v>
      </c>
      <c r="H24" s="23">
        <f>SUM(H25)</f>
        <v>37382000</v>
      </c>
      <c r="I24" s="35">
        <f>SUM(I25)</f>
        <v>44105920</v>
      </c>
      <c r="J24" s="35">
        <f t="shared" si="1"/>
        <v>81487920</v>
      </c>
    </row>
    <row r="25" spans="1:12" ht="29.25" customHeight="1" x14ac:dyDescent="0.25">
      <c r="A25" s="5"/>
      <c r="B25" s="4"/>
      <c r="C25" s="6"/>
      <c r="D25" s="6"/>
      <c r="E25" s="4"/>
      <c r="F25" s="25" t="s">
        <v>90</v>
      </c>
      <c r="G25" s="21" t="s">
        <v>50</v>
      </c>
      <c r="H25" s="30">
        <f>SUM(H26:H33)</f>
        <v>37382000</v>
      </c>
      <c r="I25" s="36">
        <f>SUM(I26:I33)</f>
        <v>44105920</v>
      </c>
      <c r="J25" s="36">
        <f t="shared" si="1"/>
        <v>81487920</v>
      </c>
    </row>
    <row r="26" spans="1:12" ht="75.75" customHeight="1" x14ac:dyDescent="0.25">
      <c r="A26" s="5"/>
      <c r="B26" s="4"/>
      <c r="C26" s="6"/>
      <c r="D26" s="6"/>
      <c r="E26" s="4"/>
      <c r="F26" s="16" t="s">
        <v>389</v>
      </c>
      <c r="G26" s="21" t="s">
        <v>390</v>
      </c>
      <c r="H26" s="30">
        <v>980000</v>
      </c>
      <c r="I26" s="37"/>
      <c r="J26" s="36">
        <f t="shared" si="1"/>
        <v>980000</v>
      </c>
      <c r="K26" s="55"/>
      <c r="L26" s="55"/>
    </row>
    <row r="27" spans="1:12" ht="24" customHeight="1" x14ac:dyDescent="0.25">
      <c r="A27" s="5"/>
      <c r="B27" s="4"/>
      <c r="C27" s="6"/>
      <c r="D27" s="6"/>
      <c r="E27" s="4"/>
      <c r="F27" s="16" t="s">
        <v>37</v>
      </c>
      <c r="G27" s="21" t="s">
        <v>48</v>
      </c>
      <c r="H27" s="30">
        <v>36342000</v>
      </c>
      <c r="I27" s="37">
        <v>0</v>
      </c>
      <c r="J27" s="36">
        <f t="shared" si="1"/>
        <v>36342000</v>
      </c>
      <c r="K27" s="70"/>
      <c r="L27" s="55"/>
    </row>
    <row r="28" spans="1:12" ht="14.25" hidden="1" customHeight="1" x14ac:dyDescent="0.25">
      <c r="A28" s="5"/>
      <c r="B28" s="4"/>
      <c r="C28" s="6"/>
      <c r="D28" s="6"/>
      <c r="E28" s="4"/>
      <c r="F28" s="16" t="s">
        <v>219</v>
      </c>
      <c r="G28" s="21" t="s">
        <v>220</v>
      </c>
      <c r="H28" s="30">
        <v>0</v>
      </c>
      <c r="I28" s="36">
        <v>0</v>
      </c>
      <c r="J28" s="36">
        <f t="shared" si="1"/>
        <v>0</v>
      </c>
    </row>
    <row r="29" spans="1:12" ht="15.75" hidden="1" customHeight="1" x14ac:dyDescent="0.25">
      <c r="A29" s="5"/>
      <c r="B29" s="4"/>
      <c r="C29" s="6"/>
      <c r="D29" s="6"/>
      <c r="E29" s="4"/>
      <c r="F29" s="16" t="s">
        <v>226</v>
      </c>
      <c r="G29" s="21" t="s">
        <v>227</v>
      </c>
      <c r="H29" s="30">
        <v>0</v>
      </c>
      <c r="I29" s="36">
        <v>0</v>
      </c>
      <c r="J29" s="36">
        <f t="shared" si="1"/>
        <v>0</v>
      </c>
    </row>
    <row r="30" spans="1:12" ht="42" customHeight="1" x14ac:dyDescent="0.25">
      <c r="A30" s="5"/>
      <c r="B30" s="4"/>
      <c r="C30" s="6"/>
      <c r="D30" s="6"/>
      <c r="E30" s="4"/>
      <c r="F30" s="16" t="s">
        <v>306</v>
      </c>
      <c r="G30" s="21" t="s">
        <v>49</v>
      </c>
      <c r="H30" s="30">
        <v>0</v>
      </c>
      <c r="I30" s="36">
        <v>44105920</v>
      </c>
      <c r="J30" s="36">
        <f t="shared" si="1"/>
        <v>44105920</v>
      </c>
      <c r="K30" s="60"/>
    </row>
    <row r="31" spans="1:12" ht="16.5" customHeight="1" x14ac:dyDescent="0.25">
      <c r="A31" s="5"/>
      <c r="B31" s="4"/>
      <c r="C31" s="6"/>
      <c r="D31" s="6"/>
      <c r="E31" s="4"/>
      <c r="F31" s="16" t="s">
        <v>534</v>
      </c>
      <c r="G31" s="21" t="s">
        <v>533</v>
      </c>
      <c r="H31" s="30">
        <v>60000</v>
      </c>
      <c r="I31" s="36"/>
      <c r="J31" s="36">
        <f>SUM(H31:I31)</f>
        <v>60000</v>
      </c>
      <c r="K31" s="129"/>
    </row>
    <row r="32" spans="1:12" ht="13.5" hidden="1" customHeight="1" x14ac:dyDescent="0.25">
      <c r="A32" s="5"/>
      <c r="B32" s="4"/>
      <c r="C32" s="6"/>
      <c r="D32" s="6"/>
      <c r="E32" s="4"/>
      <c r="F32" s="16" t="s">
        <v>351</v>
      </c>
      <c r="G32" s="21" t="s">
        <v>352</v>
      </c>
      <c r="H32" s="30">
        <v>0</v>
      </c>
      <c r="I32" s="36">
        <v>0</v>
      </c>
      <c r="J32" s="36">
        <f t="shared" si="1"/>
        <v>0</v>
      </c>
      <c r="K32" s="64"/>
    </row>
    <row r="33" spans="1:11" ht="12.75" hidden="1" customHeight="1" x14ac:dyDescent="0.25">
      <c r="A33" s="5"/>
      <c r="B33" s="4"/>
      <c r="C33" s="6"/>
      <c r="D33" s="6"/>
      <c r="E33" s="4"/>
      <c r="F33" s="16" t="s">
        <v>351</v>
      </c>
      <c r="G33" s="21" t="s">
        <v>353</v>
      </c>
      <c r="H33" s="30">
        <v>0</v>
      </c>
      <c r="I33" s="36">
        <v>0</v>
      </c>
      <c r="J33" s="36">
        <f t="shared" si="1"/>
        <v>0</v>
      </c>
      <c r="K33" s="64"/>
    </row>
    <row r="34" spans="1:11" ht="30.75" customHeight="1" x14ac:dyDescent="0.25">
      <c r="A34" s="5"/>
      <c r="B34" s="4"/>
      <c r="C34" s="6"/>
      <c r="D34" s="6"/>
      <c r="E34" s="4"/>
      <c r="F34" s="14" t="s">
        <v>451</v>
      </c>
      <c r="G34" s="39" t="s">
        <v>46</v>
      </c>
      <c r="H34" s="23">
        <f>SUM(H35)</f>
        <v>74173300</v>
      </c>
      <c r="I34" s="23">
        <f>SUM(I35)</f>
        <v>241947348.80000001</v>
      </c>
      <c r="J34" s="35">
        <f>SUM(H34:I34)</f>
        <v>316120648.80000001</v>
      </c>
      <c r="K34" s="64"/>
    </row>
    <row r="35" spans="1:11" ht="25.15" customHeight="1" x14ac:dyDescent="0.25">
      <c r="A35" s="5"/>
      <c r="B35" s="4"/>
      <c r="C35" s="6"/>
      <c r="D35" s="6"/>
      <c r="E35" s="4"/>
      <c r="F35" s="24" t="s">
        <v>91</v>
      </c>
      <c r="G35" s="110" t="s">
        <v>51</v>
      </c>
      <c r="H35" s="30">
        <f>SUM(H36:H48)</f>
        <v>74173300</v>
      </c>
      <c r="I35" s="30">
        <f>SUM(I36:I48)</f>
        <v>241947348.80000001</v>
      </c>
      <c r="J35" s="30">
        <f t="shared" ref="J35:J109" si="2">SUM(H35:I35)</f>
        <v>316120648.80000001</v>
      </c>
      <c r="K35" s="82" t="s">
        <v>763</v>
      </c>
    </row>
    <row r="36" spans="1:11" ht="47.25" customHeight="1" x14ac:dyDescent="0.25">
      <c r="A36" s="5"/>
      <c r="B36" s="4"/>
      <c r="C36" s="6"/>
      <c r="D36" s="6"/>
      <c r="E36" s="4"/>
      <c r="F36" s="80" t="s">
        <v>391</v>
      </c>
      <c r="G36" s="110" t="s">
        <v>392</v>
      </c>
      <c r="H36" s="30">
        <v>684000</v>
      </c>
      <c r="I36" s="30"/>
      <c r="J36" s="30">
        <f>SUM(H36:I36)</f>
        <v>684000</v>
      </c>
      <c r="K36" s="70"/>
    </row>
    <row r="37" spans="1:11" ht="37.5" hidden="1" customHeight="1" x14ac:dyDescent="0.25">
      <c r="A37" s="5"/>
      <c r="B37" s="4"/>
      <c r="C37" s="6"/>
      <c r="D37" s="6"/>
      <c r="E37" s="4"/>
      <c r="F37" s="80" t="s">
        <v>657</v>
      </c>
      <c r="G37" s="110" t="s">
        <v>658</v>
      </c>
      <c r="H37" s="30">
        <v>0</v>
      </c>
      <c r="I37" s="30">
        <v>0</v>
      </c>
      <c r="J37" s="30">
        <f>SUM(H37:I37)</f>
        <v>0</v>
      </c>
      <c r="K37" s="55"/>
    </row>
    <row r="38" spans="1:11" ht="39.75" customHeight="1" x14ac:dyDescent="0.25">
      <c r="A38" s="5"/>
      <c r="B38" s="4"/>
      <c r="C38" s="6"/>
      <c r="D38" s="6"/>
      <c r="E38" s="4"/>
      <c r="F38" s="80" t="s">
        <v>379</v>
      </c>
      <c r="G38" s="110" t="s">
        <v>380</v>
      </c>
      <c r="H38" s="30">
        <v>0</v>
      </c>
      <c r="I38" s="30">
        <v>1249474.8</v>
      </c>
      <c r="J38" s="30">
        <f>SUM(H38:I38)</f>
        <v>1249474.8</v>
      </c>
      <c r="K38" s="55"/>
    </row>
    <row r="39" spans="1:11" ht="61.5" hidden="1" customHeight="1" x14ac:dyDescent="0.25">
      <c r="A39" s="5"/>
      <c r="B39" s="4"/>
      <c r="C39" s="6"/>
      <c r="D39" s="6"/>
      <c r="E39" s="4"/>
      <c r="F39" s="80" t="s">
        <v>753</v>
      </c>
      <c r="G39" s="110" t="s">
        <v>754</v>
      </c>
      <c r="H39" s="30"/>
      <c r="I39" s="30">
        <v>0</v>
      </c>
      <c r="J39" s="30">
        <f>SUM(H39:I39)</f>
        <v>0</v>
      </c>
      <c r="K39" s="55" t="s">
        <v>763</v>
      </c>
    </row>
    <row r="40" spans="1:11" ht="25.15" customHeight="1" x14ac:dyDescent="0.25">
      <c r="A40" s="5"/>
      <c r="B40" s="4"/>
      <c r="C40" s="6"/>
      <c r="D40" s="6"/>
      <c r="E40" s="4"/>
      <c r="F40" s="16" t="s">
        <v>274</v>
      </c>
      <c r="G40" s="19" t="s">
        <v>275</v>
      </c>
      <c r="H40" s="30">
        <v>0</v>
      </c>
      <c r="I40" s="36">
        <v>20358000</v>
      </c>
      <c r="J40" s="36">
        <f t="shared" ref="J40" si="3">SUM(H40:I40)</f>
        <v>20358000</v>
      </c>
      <c r="K40" s="55" t="s">
        <v>763</v>
      </c>
    </row>
    <row r="41" spans="1:11" ht="27.6" customHeight="1" x14ac:dyDescent="0.25">
      <c r="A41" s="5"/>
      <c r="B41" s="4"/>
      <c r="C41" s="6"/>
      <c r="D41" s="6"/>
      <c r="E41" s="4"/>
      <c r="F41" s="15" t="s">
        <v>37</v>
      </c>
      <c r="G41" s="19" t="s">
        <v>52</v>
      </c>
      <c r="H41" s="30">
        <v>72884730</v>
      </c>
      <c r="I41" s="37">
        <v>0</v>
      </c>
      <c r="J41" s="36">
        <f t="shared" si="2"/>
        <v>72884730</v>
      </c>
      <c r="K41" s="70"/>
    </row>
    <row r="42" spans="1:11" ht="20.25" customHeight="1" x14ac:dyDescent="0.25">
      <c r="A42" s="5"/>
      <c r="B42" s="4"/>
      <c r="C42" s="6"/>
      <c r="D42" s="6"/>
      <c r="E42" s="4"/>
      <c r="F42" s="16" t="s">
        <v>534</v>
      </c>
      <c r="G42" s="21" t="s">
        <v>535</v>
      </c>
      <c r="H42" s="30">
        <v>604570</v>
      </c>
      <c r="I42" s="37">
        <v>0</v>
      </c>
      <c r="J42" s="36">
        <f t="shared" si="2"/>
        <v>604570</v>
      </c>
      <c r="K42" s="70"/>
    </row>
    <row r="43" spans="1:11" ht="39" customHeight="1" x14ac:dyDescent="0.25">
      <c r="A43" s="5"/>
      <c r="B43" s="4"/>
      <c r="C43" s="6"/>
      <c r="D43" s="6"/>
      <c r="E43" s="4"/>
      <c r="F43" s="16" t="s">
        <v>310</v>
      </c>
      <c r="G43" s="19" t="s">
        <v>309</v>
      </c>
      <c r="H43" s="30">
        <v>0</v>
      </c>
      <c r="I43" s="36">
        <v>8559500</v>
      </c>
      <c r="J43" s="36">
        <f>SUM(H43:I43)</f>
        <v>8559500</v>
      </c>
      <c r="K43" s="55"/>
    </row>
    <row r="44" spans="1:11" ht="52.9" customHeight="1" x14ac:dyDescent="0.25">
      <c r="A44" s="5"/>
      <c r="B44" s="4"/>
      <c r="C44" s="6"/>
      <c r="D44" s="6"/>
      <c r="E44" s="4"/>
      <c r="F44" s="16" t="s">
        <v>308</v>
      </c>
      <c r="G44" s="19" t="s">
        <v>53</v>
      </c>
      <c r="H44" s="30">
        <v>0</v>
      </c>
      <c r="I44" s="36">
        <v>204721974</v>
      </c>
      <c r="J44" s="36">
        <f t="shared" ref="J44" si="4">SUM(H44:I44)</f>
        <v>204721974</v>
      </c>
      <c r="K44" s="55"/>
    </row>
    <row r="45" spans="1:11" ht="24.75" customHeight="1" x14ac:dyDescent="0.25">
      <c r="A45" s="5"/>
      <c r="B45" s="4"/>
      <c r="C45" s="6"/>
      <c r="D45" s="6"/>
      <c r="E45" s="4"/>
      <c r="F45" s="16" t="s">
        <v>311</v>
      </c>
      <c r="G45" s="19" t="s">
        <v>216</v>
      </c>
      <c r="H45" s="30">
        <v>0</v>
      </c>
      <c r="I45" s="36">
        <v>7058400</v>
      </c>
      <c r="J45" s="36">
        <f t="shared" si="2"/>
        <v>7058400</v>
      </c>
      <c r="K45" s="60" t="s">
        <v>763</v>
      </c>
    </row>
    <row r="46" spans="1:11" ht="16.5" hidden="1" customHeight="1" x14ac:dyDescent="0.25">
      <c r="A46" s="5"/>
      <c r="B46" s="4"/>
      <c r="C46" s="6"/>
      <c r="D46" s="6"/>
      <c r="E46" s="4"/>
      <c r="F46" s="76" t="s">
        <v>224</v>
      </c>
      <c r="G46" s="74" t="s">
        <v>225</v>
      </c>
      <c r="H46" s="30">
        <v>0</v>
      </c>
      <c r="I46" s="37">
        <v>0</v>
      </c>
      <c r="J46" s="36">
        <f t="shared" si="2"/>
        <v>0</v>
      </c>
      <c r="K46" s="55"/>
    </row>
    <row r="47" spans="1:11" ht="15" hidden="1" customHeight="1" x14ac:dyDescent="0.25">
      <c r="A47" s="5"/>
      <c r="B47" s="4"/>
      <c r="C47" s="6"/>
      <c r="D47" s="6"/>
      <c r="E47" s="4"/>
      <c r="F47" s="16" t="s">
        <v>307</v>
      </c>
      <c r="G47" s="19" t="s">
        <v>223</v>
      </c>
      <c r="H47" s="30">
        <v>0</v>
      </c>
      <c r="I47" s="36">
        <v>0</v>
      </c>
      <c r="J47" s="36">
        <f t="shared" si="2"/>
        <v>0</v>
      </c>
      <c r="K47" s="78"/>
    </row>
    <row r="48" spans="1:11" ht="27.75" hidden="1" customHeight="1" x14ac:dyDescent="0.25">
      <c r="A48" s="5"/>
      <c r="B48" s="4"/>
      <c r="C48" s="6"/>
      <c r="D48" s="6"/>
      <c r="E48" s="4"/>
      <c r="F48" s="16" t="s">
        <v>698</v>
      </c>
      <c r="G48" s="19" t="s">
        <v>697</v>
      </c>
      <c r="H48" s="30">
        <v>0</v>
      </c>
      <c r="I48" s="36">
        <v>0</v>
      </c>
      <c r="J48" s="36">
        <f t="shared" si="2"/>
        <v>0</v>
      </c>
      <c r="K48" s="81"/>
    </row>
    <row r="49" spans="1:11" ht="42.6" customHeight="1" x14ac:dyDescent="0.25">
      <c r="A49" s="5"/>
      <c r="B49" s="4"/>
      <c r="C49" s="6"/>
      <c r="D49" s="6"/>
      <c r="E49" s="4"/>
      <c r="F49" s="14" t="s">
        <v>434</v>
      </c>
      <c r="G49" s="39" t="s">
        <v>54</v>
      </c>
      <c r="H49" s="23">
        <f>SUM(H50,H54)</f>
        <v>27791600</v>
      </c>
      <c r="I49" s="23">
        <f>SUM(I50,I54,I57)</f>
        <v>5371677.5</v>
      </c>
      <c r="J49" s="35">
        <f t="shared" si="2"/>
        <v>33163277.5</v>
      </c>
    </row>
    <row r="50" spans="1:11" ht="42" customHeight="1" x14ac:dyDescent="0.25">
      <c r="A50" s="5"/>
      <c r="B50" s="4"/>
      <c r="C50" s="6"/>
      <c r="D50" s="6"/>
      <c r="E50" s="4"/>
      <c r="F50" s="27" t="s">
        <v>92</v>
      </c>
      <c r="G50" s="19" t="s">
        <v>55</v>
      </c>
      <c r="H50" s="30">
        <f>SUM(H51:H53)</f>
        <v>27291600</v>
      </c>
      <c r="I50" s="36" t="s">
        <v>718</v>
      </c>
      <c r="J50" s="36">
        <f t="shared" si="2"/>
        <v>27291600</v>
      </c>
      <c r="K50" s="55"/>
    </row>
    <row r="51" spans="1:11" ht="27" customHeight="1" x14ac:dyDescent="0.25">
      <c r="A51" s="5"/>
      <c r="B51" s="4"/>
      <c r="C51" s="6"/>
      <c r="D51" s="6"/>
      <c r="E51" s="4"/>
      <c r="F51" s="15" t="s">
        <v>37</v>
      </c>
      <c r="G51" s="19" t="s">
        <v>56</v>
      </c>
      <c r="H51" s="30">
        <v>27191600</v>
      </c>
      <c r="I51" s="36">
        <v>0</v>
      </c>
      <c r="J51" s="36">
        <f t="shared" si="2"/>
        <v>27191600</v>
      </c>
      <c r="K51" s="60"/>
    </row>
    <row r="52" spans="1:11" ht="24" hidden="1" customHeight="1" x14ac:dyDescent="0.25">
      <c r="A52" s="5"/>
      <c r="B52" s="4"/>
      <c r="C52" s="6"/>
      <c r="D52" s="6"/>
      <c r="E52" s="4"/>
      <c r="F52" s="16" t="s">
        <v>402</v>
      </c>
      <c r="G52" s="19" t="s">
        <v>403</v>
      </c>
      <c r="H52" s="30">
        <v>0</v>
      </c>
      <c r="I52" s="36">
        <v>0</v>
      </c>
      <c r="J52" s="36">
        <f t="shared" si="2"/>
        <v>0</v>
      </c>
      <c r="K52" s="81"/>
    </row>
    <row r="53" spans="1:11" ht="18.75" customHeight="1" x14ac:dyDescent="0.25">
      <c r="A53" s="5"/>
      <c r="B53" s="4"/>
      <c r="C53" s="6"/>
      <c r="D53" s="6"/>
      <c r="E53" s="4"/>
      <c r="F53" s="16" t="s">
        <v>534</v>
      </c>
      <c r="G53" s="21" t="s">
        <v>695</v>
      </c>
      <c r="H53" s="30">
        <v>100000</v>
      </c>
      <c r="I53" s="36"/>
      <c r="J53" s="36">
        <f t="shared" si="2"/>
        <v>100000</v>
      </c>
      <c r="K53" s="81"/>
    </row>
    <row r="54" spans="1:11" ht="25.9" customHeight="1" x14ac:dyDescent="0.25">
      <c r="A54" s="5"/>
      <c r="B54" s="4"/>
      <c r="C54" s="6"/>
      <c r="D54" s="6"/>
      <c r="E54" s="4"/>
      <c r="F54" s="28" t="s">
        <v>93</v>
      </c>
      <c r="G54" s="19" t="s">
        <v>57</v>
      </c>
      <c r="H54" s="30">
        <f>SUM(H55:H56)</f>
        <v>500000</v>
      </c>
      <c r="I54" s="36">
        <f>SUM(I55:I56)</f>
        <v>4421677.5</v>
      </c>
      <c r="J54" s="36">
        <f t="shared" si="2"/>
        <v>4921677.5</v>
      </c>
      <c r="K54" s="55"/>
    </row>
    <row r="55" spans="1:11" ht="18" customHeight="1" x14ac:dyDescent="0.25">
      <c r="A55" s="5"/>
      <c r="B55" s="4"/>
      <c r="C55" s="6"/>
      <c r="D55" s="6"/>
      <c r="E55" s="4"/>
      <c r="F55" s="15" t="s">
        <v>38</v>
      </c>
      <c r="G55" s="19" t="s">
        <v>58</v>
      </c>
      <c r="H55" s="30">
        <v>500000</v>
      </c>
      <c r="I55" s="36">
        <v>0</v>
      </c>
      <c r="J55" s="36">
        <f t="shared" si="2"/>
        <v>500000</v>
      </c>
      <c r="K55" s="69"/>
    </row>
    <row r="56" spans="1:11" ht="24" customHeight="1" x14ac:dyDescent="0.25">
      <c r="A56" s="5"/>
      <c r="B56" s="4"/>
      <c r="C56" s="6"/>
      <c r="D56" s="6"/>
      <c r="E56" s="4"/>
      <c r="F56" s="15" t="s">
        <v>312</v>
      </c>
      <c r="G56" s="19" t="s">
        <v>771</v>
      </c>
      <c r="H56" s="30">
        <v>0</v>
      </c>
      <c r="I56" s="36">
        <v>4421677.5</v>
      </c>
      <c r="J56" s="36">
        <f t="shared" si="2"/>
        <v>4421677.5</v>
      </c>
      <c r="K56" s="60"/>
    </row>
    <row r="57" spans="1:11" ht="30.75" customHeight="1" x14ac:dyDescent="0.25">
      <c r="A57" s="5"/>
      <c r="B57" s="4"/>
      <c r="C57" s="6"/>
      <c r="D57" s="6"/>
      <c r="E57" s="4"/>
      <c r="F57" s="28" t="s">
        <v>769</v>
      </c>
      <c r="G57" s="19" t="s">
        <v>772</v>
      </c>
      <c r="H57" s="30">
        <v>0</v>
      </c>
      <c r="I57" s="36">
        <f>SUM(I58)</f>
        <v>950000</v>
      </c>
      <c r="J57" s="36">
        <f t="shared" ref="J57" si="5">SUM(H57:I57)</f>
        <v>950000</v>
      </c>
      <c r="K57" s="60"/>
    </row>
    <row r="58" spans="1:11" ht="39" customHeight="1" x14ac:dyDescent="0.25">
      <c r="A58" s="5"/>
      <c r="B58" s="4"/>
      <c r="C58" s="6"/>
      <c r="D58" s="6"/>
      <c r="E58" s="4"/>
      <c r="F58" s="120" t="s">
        <v>770</v>
      </c>
      <c r="G58" s="19" t="s">
        <v>773</v>
      </c>
      <c r="H58" s="30">
        <v>0</v>
      </c>
      <c r="I58" s="36">
        <v>950000</v>
      </c>
      <c r="J58" s="36">
        <f t="shared" ref="J58" si="6">SUM(H58:I58)</f>
        <v>950000</v>
      </c>
      <c r="K58" s="60"/>
    </row>
    <row r="59" spans="1:11" ht="30" customHeight="1" x14ac:dyDescent="0.25">
      <c r="A59" s="5"/>
      <c r="B59" s="4"/>
      <c r="C59" s="6"/>
      <c r="D59" s="6"/>
      <c r="E59" s="4"/>
      <c r="F59" s="29" t="s">
        <v>94</v>
      </c>
      <c r="G59" s="22" t="s">
        <v>207</v>
      </c>
      <c r="H59" s="23">
        <f>SUM(H60)</f>
        <v>25424200</v>
      </c>
      <c r="I59" s="35">
        <v>0</v>
      </c>
      <c r="J59" s="35">
        <f t="shared" si="2"/>
        <v>25424200</v>
      </c>
    </row>
    <row r="60" spans="1:11" ht="27" customHeight="1" x14ac:dyDescent="0.25">
      <c r="A60" s="5"/>
      <c r="B60" s="4">
        <v>980</v>
      </c>
      <c r="C60" s="6" t="s">
        <v>8</v>
      </c>
      <c r="D60" s="6"/>
      <c r="E60" s="4"/>
      <c r="F60" s="15" t="s">
        <v>37</v>
      </c>
      <c r="G60" s="21" t="s">
        <v>208</v>
      </c>
      <c r="H60" s="30">
        <v>25424200</v>
      </c>
      <c r="I60" s="36">
        <v>0</v>
      </c>
      <c r="J60" s="36">
        <f t="shared" si="2"/>
        <v>25424200</v>
      </c>
      <c r="K60" s="55"/>
    </row>
    <row r="61" spans="1:11" ht="41.25" hidden="1" customHeight="1" x14ac:dyDescent="0.25">
      <c r="A61" s="5"/>
      <c r="B61" s="4"/>
      <c r="C61" s="6"/>
      <c r="D61" s="6"/>
      <c r="E61" s="4"/>
      <c r="F61" s="53" t="s">
        <v>248</v>
      </c>
      <c r="G61" s="22" t="s">
        <v>249</v>
      </c>
      <c r="H61" s="23">
        <f>SUM(H62)</f>
        <v>0</v>
      </c>
      <c r="I61" s="35">
        <f>SUM(I62)</f>
        <v>0</v>
      </c>
      <c r="J61" s="35">
        <f>SUM(J62)</f>
        <v>0</v>
      </c>
    </row>
    <row r="62" spans="1:11" ht="27.6" hidden="1" customHeight="1" x14ac:dyDescent="0.25">
      <c r="A62" s="5"/>
      <c r="B62" s="4"/>
      <c r="C62" s="6"/>
      <c r="D62" s="6"/>
      <c r="E62" s="4"/>
      <c r="F62" s="16" t="s">
        <v>315</v>
      </c>
      <c r="G62" s="19" t="s">
        <v>283</v>
      </c>
      <c r="H62" s="30">
        <v>0</v>
      </c>
      <c r="I62" s="36">
        <v>0</v>
      </c>
      <c r="J62" s="36">
        <f t="shared" ref="J62" si="7">SUM(H62:I62)</f>
        <v>0</v>
      </c>
      <c r="K62" s="55"/>
    </row>
    <row r="63" spans="1:11" ht="30.75" customHeight="1" x14ac:dyDescent="0.25">
      <c r="A63" s="8" t="s">
        <v>9</v>
      </c>
      <c r="B63" s="6"/>
      <c r="C63" s="6"/>
      <c r="D63" s="6"/>
      <c r="E63" s="6"/>
      <c r="F63" s="85" t="s">
        <v>439</v>
      </c>
      <c r="G63" s="22" t="s">
        <v>59</v>
      </c>
      <c r="H63" s="23">
        <f>SUM(H64+H69+H74+H79+H84+H86+H88+H94)</f>
        <v>6005000</v>
      </c>
      <c r="I63" s="23">
        <f>SUM(I64+I69+I74+I79+I84+I86+I88)</f>
        <v>87497242.140000001</v>
      </c>
      <c r="J63" s="35">
        <f t="shared" si="2"/>
        <v>93502242.140000001</v>
      </c>
      <c r="K63" s="82"/>
    </row>
    <row r="64" spans="1:11" ht="18" hidden="1" customHeight="1" x14ac:dyDescent="0.25">
      <c r="A64" s="8"/>
      <c r="B64" s="6"/>
      <c r="C64" s="6"/>
      <c r="D64" s="6"/>
      <c r="E64" s="6"/>
      <c r="F64" s="14" t="s">
        <v>435</v>
      </c>
      <c r="G64" s="22" t="s">
        <v>60</v>
      </c>
      <c r="H64" s="23">
        <f>SUM(H65)</f>
        <v>0</v>
      </c>
      <c r="I64" s="35"/>
      <c r="J64" s="35">
        <f t="shared" si="2"/>
        <v>0</v>
      </c>
    </row>
    <row r="65" spans="1:11" ht="41.45" hidden="1" customHeight="1" x14ac:dyDescent="0.25">
      <c r="A65" s="8"/>
      <c r="B65" s="6"/>
      <c r="C65" s="6"/>
      <c r="D65" s="6"/>
      <c r="E65" s="6"/>
      <c r="F65" s="27" t="s">
        <v>95</v>
      </c>
      <c r="G65" s="22" t="s">
        <v>61</v>
      </c>
      <c r="H65" s="30">
        <f>SUM(H66)</f>
        <v>0</v>
      </c>
      <c r="I65" s="36"/>
      <c r="J65" s="36">
        <f t="shared" si="2"/>
        <v>0</v>
      </c>
    </row>
    <row r="66" spans="1:11" ht="24.75" hidden="1" customHeight="1" x14ac:dyDescent="0.25">
      <c r="A66" s="8"/>
      <c r="B66" s="6"/>
      <c r="C66" s="6"/>
      <c r="D66" s="6"/>
      <c r="E66" s="6"/>
      <c r="F66" s="16" t="s">
        <v>39</v>
      </c>
      <c r="G66" s="21" t="s">
        <v>96</v>
      </c>
      <c r="H66" s="30">
        <f>SUM(H67:H68)</f>
        <v>0</v>
      </c>
      <c r="I66" s="36"/>
      <c r="J66" s="36">
        <f t="shared" si="2"/>
        <v>0</v>
      </c>
      <c r="K66" s="55"/>
    </row>
    <row r="67" spans="1:11" ht="17.25" hidden="1" customHeight="1" x14ac:dyDescent="0.25">
      <c r="A67" s="8"/>
      <c r="B67" s="6"/>
      <c r="C67" s="6"/>
      <c r="D67" s="6"/>
      <c r="E67" s="6"/>
      <c r="F67" s="16" t="s">
        <v>371</v>
      </c>
      <c r="G67" s="21"/>
      <c r="H67" s="30">
        <v>0</v>
      </c>
      <c r="I67" s="36"/>
      <c r="J67" s="36">
        <f t="shared" si="2"/>
        <v>0</v>
      </c>
      <c r="K67" s="55"/>
    </row>
    <row r="68" spans="1:11" ht="17.25" hidden="1" customHeight="1" x14ac:dyDescent="0.25">
      <c r="A68" s="8"/>
      <c r="B68" s="6"/>
      <c r="C68" s="6"/>
      <c r="D68" s="6"/>
      <c r="E68" s="6"/>
      <c r="F68" s="16" t="s">
        <v>372</v>
      </c>
      <c r="G68" s="21"/>
      <c r="H68" s="30">
        <v>0</v>
      </c>
      <c r="I68" s="36"/>
      <c r="J68" s="36">
        <f t="shared" si="2"/>
        <v>0</v>
      </c>
      <c r="K68" s="55"/>
    </row>
    <row r="69" spans="1:11" ht="28.9" customHeight="1" x14ac:dyDescent="0.25">
      <c r="A69" s="8"/>
      <c r="B69" s="6"/>
      <c r="C69" s="6"/>
      <c r="D69" s="6"/>
      <c r="E69" s="6"/>
      <c r="F69" s="115" t="s">
        <v>436</v>
      </c>
      <c r="G69" s="22" t="s">
        <v>62</v>
      </c>
      <c r="H69" s="23">
        <f>SUM(H70,H72)</f>
        <v>6000000</v>
      </c>
      <c r="I69" s="35"/>
      <c r="J69" s="35">
        <f t="shared" si="2"/>
        <v>6000000</v>
      </c>
    </row>
    <row r="70" spans="1:11" ht="15.6" customHeight="1" x14ac:dyDescent="0.25">
      <c r="A70" s="8"/>
      <c r="B70" s="6"/>
      <c r="C70" s="6"/>
      <c r="D70" s="6"/>
      <c r="E70" s="6"/>
      <c r="F70" s="27" t="s">
        <v>100</v>
      </c>
      <c r="G70" s="22" t="s">
        <v>97</v>
      </c>
      <c r="H70" s="30">
        <f>SUM(H71)</f>
        <v>5900000</v>
      </c>
      <c r="I70" s="36"/>
      <c r="J70" s="36">
        <f t="shared" si="2"/>
        <v>5900000</v>
      </c>
    </row>
    <row r="71" spans="1:11" ht="15" customHeight="1" x14ac:dyDescent="0.25">
      <c r="A71" s="8"/>
      <c r="B71" s="6"/>
      <c r="C71" s="6"/>
      <c r="D71" s="6"/>
      <c r="E71" s="6"/>
      <c r="F71" s="116" t="s">
        <v>550</v>
      </c>
      <c r="G71" s="21" t="s">
        <v>551</v>
      </c>
      <c r="H71" s="30">
        <v>5900000</v>
      </c>
      <c r="I71" s="36"/>
      <c r="J71" s="36">
        <f t="shared" si="2"/>
        <v>5900000</v>
      </c>
    </row>
    <row r="72" spans="1:11" ht="24.6" customHeight="1" x14ac:dyDescent="0.25">
      <c r="A72" s="8"/>
      <c r="B72" s="6"/>
      <c r="C72" s="6"/>
      <c r="D72" s="6"/>
      <c r="E72" s="6"/>
      <c r="F72" s="117" t="s">
        <v>101</v>
      </c>
      <c r="G72" s="21" t="s">
        <v>98</v>
      </c>
      <c r="H72" s="30">
        <f>SUM(H73)</f>
        <v>100000</v>
      </c>
      <c r="I72" s="57"/>
      <c r="J72" s="35">
        <f t="shared" si="2"/>
        <v>100000</v>
      </c>
    </row>
    <row r="73" spans="1:11" ht="20.45" customHeight="1" x14ac:dyDescent="0.25">
      <c r="A73" s="8"/>
      <c r="B73" s="6"/>
      <c r="C73" s="6"/>
      <c r="D73" s="6"/>
      <c r="E73" s="6"/>
      <c r="F73" s="15" t="s">
        <v>44</v>
      </c>
      <c r="G73" s="21" t="s">
        <v>99</v>
      </c>
      <c r="H73" s="30">
        <v>100000</v>
      </c>
      <c r="I73" s="37"/>
      <c r="J73" s="36">
        <f t="shared" si="2"/>
        <v>100000</v>
      </c>
      <c r="K73" s="55"/>
    </row>
    <row r="74" spans="1:11" ht="57" customHeight="1" x14ac:dyDescent="0.25">
      <c r="A74" s="7"/>
      <c r="B74" s="6"/>
      <c r="C74" s="6"/>
      <c r="D74" s="6"/>
      <c r="E74" s="6"/>
      <c r="F74" s="56" t="s">
        <v>437</v>
      </c>
      <c r="G74" s="22" t="s">
        <v>63</v>
      </c>
      <c r="H74" s="35">
        <f>SUM(H75)</f>
        <v>0</v>
      </c>
      <c r="I74" s="35">
        <f>SUM(I77:I78)</f>
        <v>52987291.68</v>
      </c>
      <c r="J74" s="35">
        <f t="shared" ref="J74:J87" si="8">SUM(H74:I74)</f>
        <v>52987291.68</v>
      </c>
    </row>
    <row r="75" spans="1:11" ht="15.75" hidden="1" customHeight="1" x14ac:dyDescent="0.25">
      <c r="A75" s="7"/>
      <c r="B75" s="6"/>
      <c r="C75" s="6"/>
      <c r="D75" s="6"/>
      <c r="E75" s="6"/>
      <c r="F75" s="47" t="s">
        <v>240</v>
      </c>
      <c r="G75" s="21" t="s">
        <v>241</v>
      </c>
      <c r="H75" s="36">
        <v>0</v>
      </c>
      <c r="I75" s="36">
        <v>0</v>
      </c>
      <c r="J75" s="36">
        <f t="shared" si="8"/>
        <v>0</v>
      </c>
      <c r="K75" s="55"/>
    </row>
    <row r="76" spans="1:11" ht="44.25" customHeight="1" x14ac:dyDescent="0.25">
      <c r="A76" s="7"/>
      <c r="B76" s="6"/>
      <c r="C76" s="6"/>
      <c r="D76" s="6"/>
      <c r="E76" s="6"/>
      <c r="F76" s="47" t="s">
        <v>240</v>
      </c>
      <c r="G76" s="21" t="s">
        <v>238</v>
      </c>
      <c r="H76" s="36"/>
      <c r="I76" s="36">
        <f>SUM(I77:I78)</f>
        <v>52987291.68</v>
      </c>
      <c r="J76" s="36">
        <f>SUM(H76:I76)</f>
        <v>52987291.68</v>
      </c>
      <c r="K76" s="55" t="s">
        <v>763</v>
      </c>
    </row>
    <row r="77" spans="1:11" ht="37.5" customHeight="1" x14ac:dyDescent="0.25">
      <c r="A77" s="7"/>
      <c r="B77" s="6"/>
      <c r="C77" s="6"/>
      <c r="D77" s="6"/>
      <c r="E77" s="6"/>
      <c r="F77" s="75" t="s">
        <v>316</v>
      </c>
      <c r="G77" s="21" t="s">
        <v>495</v>
      </c>
      <c r="H77" s="36">
        <v>0</v>
      </c>
      <c r="I77" s="36">
        <v>9834360</v>
      </c>
      <c r="J77" s="36">
        <f>SUM(H77:I77)</f>
        <v>9834360</v>
      </c>
      <c r="K77" s="55"/>
    </row>
    <row r="78" spans="1:11" ht="38.450000000000003" customHeight="1" x14ac:dyDescent="0.25">
      <c r="A78" s="7"/>
      <c r="B78" s="6"/>
      <c r="C78" s="6"/>
      <c r="D78" s="6"/>
      <c r="E78" s="6"/>
      <c r="F78" s="75" t="s">
        <v>313</v>
      </c>
      <c r="G78" s="21" t="s">
        <v>710</v>
      </c>
      <c r="H78" s="36"/>
      <c r="I78" s="36">
        <v>43152931.68</v>
      </c>
      <c r="J78" s="36">
        <f>SUM(H78:I78)</f>
        <v>43152931.68</v>
      </c>
      <c r="K78" s="55"/>
    </row>
    <row r="79" spans="1:11" ht="30" customHeight="1" x14ac:dyDescent="0.25">
      <c r="A79" s="7"/>
      <c r="B79" s="6"/>
      <c r="C79" s="6"/>
      <c r="D79" s="6"/>
      <c r="E79" s="6"/>
      <c r="F79" s="113" t="s">
        <v>686</v>
      </c>
      <c r="G79" s="22" t="s">
        <v>172</v>
      </c>
      <c r="H79" s="35">
        <f>SUM(H80+H82)</f>
        <v>5000</v>
      </c>
      <c r="I79" s="35">
        <f>SUM(I80)</f>
        <v>32350468.460000001</v>
      </c>
      <c r="J79" s="35">
        <f t="shared" si="8"/>
        <v>32355468.460000001</v>
      </c>
    </row>
    <row r="80" spans="1:11" ht="42" customHeight="1" x14ac:dyDescent="0.25">
      <c r="A80" s="7"/>
      <c r="B80" s="6"/>
      <c r="C80" s="6"/>
      <c r="D80" s="6"/>
      <c r="E80" s="6"/>
      <c r="F80" s="98" t="s">
        <v>239</v>
      </c>
      <c r="G80" s="22" t="s">
        <v>278</v>
      </c>
      <c r="H80" s="35">
        <f>SUM(H81)</f>
        <v>0</v>
      </c>
      <c r="I80" s="35">
        <f>SUM(I81)</f>
        <v>32350468.460000001</v>
      </c>
      <c r="J80" s="35">
        <f t="shared" si="8"/>
        <v>32350468.460000001</v>
      </c>
      <c r="K80" s="55"/>
    </row>
    <row r="81" spans="1:11" ht="30" customHeight="1" x14ac:dyDescent="0.25">
      <c r="A81" s="7"/>
      <c r="B81" s="6"/>
      <c r="C81" s="6"/>
      <c r="D81" s="6"/>
      <c r="E81" s="6"/>
      <c r="F81" s="114" t="s">
        <v>452</v>
      </c>
      <c r="G81" s="21" t="s">
        <v>496</v>
      </c>
      <c r="H81" s="36">
        <v>0</v>
      </c>
      <c r="I81" s="36">
        <v>32350468.460000001</v>
      </c>
      <c r="J81" s="36">
        <f t="shared" si="8"/>
        <v>32350468.460000001</v>
      </c>
      <c r="K81" s="55"/>
    </row>
    <row r="82" spans="1:11" ht="43.5" customHeight="1" x14ac:dyDescent="0.25">
      <c r="A82" s="7"/>
      <c r="B82" s="6"/>
      <c r="C82" s="6"/>
      <c r="D82" s="6"/>
      <c r="E82" s="6"/>
      <c r="F82" s="98" t="s">
        <v>401</v>
      </c>
      <c r="G82" s="22" t="s">
        <v>497</v>
      </c>
      <c r="H82" s="35">
        <f>SUM(H83)</f>
        <v>5000</v>
      </c>
      <c r="I82" s="36"/>
      <c r="J82" s="36">
        <f>SUM(H82:I82)</f>
        <v>5000</v>
      </c>
      <c r="K82" s="55"/>
    </row>
    <row r="83" spans="1:11" ht="30" customHeight="1" x14ac:dyDescent="0.25">
      <c r="A83" s="7"/>
      <c r="B83" s="6"/>
      <c r="C83" s="6"/>
      <c r="D83" s="6"/>
      <c r="E83" s="6"/>
      <c r="F83" s="114" t="s">
        <v>400</v>
      </c>
      <c r="G83" s="21" t="s">
        <v>498</v>
      </c>
      <c r="H83" s="36">
        <v>5000</v>
      </c>
      <c r="I83" s="36"/>
      <c r="J83" s="36">
        <f>SUM(H83:I83)</f>
        <v>5000</v>
      </c>
      <c r="K83" s="55"/>
    </row>
    <row r="84" spans="1:11" ht="34.5" hidden="1" customHeight="1" thickBot="1" x14ac:dyDescent="0.3">
      <c r="A84" s="7"/>
      <c r="B84" s="6"/>
      <c r="C84" s="6"/>
      <c r="D84" s="6"/>
      <c r="E84" s="6"/>
      <c r="F84" s="32" t="s">
        <v>653</v>
      </c>
      <c r="G84" s="22" t="s">
        <v>237</v>
      </c>
      <c r="H84" s="35">
        <f>SUM(H85)</f>
        <v>0</v>
      </c>
      <c r="I84" s="35">
        <f>SUM(I85)</f>
        <v>0</v>
      </c>
      <c r="J84" s="35">
        <f t="shared" si="8"/>
        <v>0</v>
      </c>
    </row>
    <row r="85" spans="1:11" ht="51" hidden="1" customHeight="1" thickBot="1" x14ac:dyDescent="0.3">
      <c r="A85" s="7"/>
      <c r="B85" s="6"/>
      <c r="C85" s="6"/>
      <c r="D85" s="6"/>
      <c r="E85" s="6"/>
      <c r="F85" s="145" t="s">
        <v>654</v>
      </c>
      <c r="G85" s="21" t="s">
        <v>655</v>
      </c>
      <c r="H85" s="36">
        <v>0</v>
      </c>
      <c r="I85" s="35"/>
      <c r="J85" s="36">
        <f t="shared" si="8"/>
        <v>0</v>
      </c>
    </row>
    <row r="86" spans="1:11" ht="66.75" customHeight="1" x14ac:dyDescent="0.25">
      <c r="A86" s="7"/>
      <c r="B86" s="6"/>
      <c r="C86" s="6"/>
      <c r="D86" s="6"/>
      <c r="E86" s="143"/>
      <c r="F86" s="77" t="s">
        <v>659</v>
      </c>
      <c r="G86" s="144" t="s">
        <v>237</v>
      </c>
      <c r="H86" s="36">
        <f>SUM(H87)</f>
        <v>0</v>
      </c>
      <c r="I86" s="35">
        <f>SUM(I87)</f>
        <v>2159482</v>
      </c>
      <c r="J86" s="35">
        <f t="shared" si="8"/>
        <v>2159482</v>
      </c>
    </row>
    <row r="87" spans="1:11" ht="48.75" customHeight="1" x14ac:dyDescent="0.25">
      <c r="A87" s="7"/>
      <c r="B87" s="6"/>
      <c r="C87" s="6"/>
      <c r="D87" s="6"/>
      <c r="E87" s="6"/>
      <c r="F87" s="146" t="s">
        <v>381</v>
      </c>
      <c r="G87" s="21" t="s">
        <v>726</v>
      </c>
      <c r="H87" s="36">
        <v>0</v>
      </c>
      <c r="I87" s="36">
        <v>2159482</v>
      </c>
      <c r="J87" s="36">
        <f t="shared" si="8"/>
        <v>2159482</v>
      </c>
      <c r="K87" s="82"/>
    </row>
    <row r="88" spans="1:11" ht="30.75" hidden="1" customHeight="1" x14ac:dyDescent="0.25">
      <c r="A88" s="7"/>
      <c r="B88" s="6"/>
      <c r="C88" s="6"/>
      <c r="D88" s="6"/>
      <c r="E88" s="6"/>
      <c r="F88" s="135" t="s">
        <v>727</v>
      </c>
      <c r="G88" s="22" t="s">
        <v>728</v>
      </c>
      <c r="H88" s="35">
        <f>SUM(H89:H93)</f>
        <v>0</v>
      </c>
      <c r="I88" s="35">
        <f>SUM(I89:I93)</f>
        <v>0</v>
      </c>
      <c r="J88" s="35">
        <f t="shared" ref="J88:J96" si="9">SUM(H88:I88)</f>
        <v>0</v>
      </c>
      <c r="K88" s="82"/>
    </row>
    <row r="89" spans="1:11" ht="26.25" hidden="1" customHeight="1" x14ac:dyDescent="0.25">
      <c r="A89" s="7"/>
      <c r="B89" s="6"/>
      <c r="C89" s="6"/>
      <c r="D89" s="6"/>
      <c r="E89" s="6"/>
      <c r="F89" s="15" t="s">
        <v>729</v>
      </c>
      <c r="G89" s="21" t="s">
        <v>730</v>
      </c>
      <c r="H89" s="36">
        <v>0</v>
      </c>
      <c r="I89" s="36">
        <v>0</v>
      </c>
      <c r="J89" s="36">
        <f t="shared" si="9"/>
        <v>0</v>
      </c>
      <c r="K89" s="82" t="s">
        <v>763</v>
      </c>
    </row>
    <row r="90" spans="1:11" ht="13.5" hidden="1" customHeight="1" x14ac:dyDescent="0.25">
      <c r="A90" s="7"/>
      <c r="B90" s="6"/>
      <c r="C90" s="6"/>
      <c r="D90" s="6"/>
      <c r="E90" s="6"/>
      <c r="F90" s="15" t="s">
        <v>735</v>
      </c>
      <c r="G90" s="21" t="s">
        <v>731</v>
      </c>
      <c r="H90" s="36"/>
      <c r="I90" s="36">
        <v>0</v>
      </c>
      <c r="J90" s="36">
        <f t="shared" si="9"/>
        <v>0</v>
      </c>
      <c r="K90" s="82"/>
    </row>
    <row r="91" spans="1:11" ht="16.5" hidden="1" customHeight="1" x14ac:dyDescent="0.25">
      <c r="A91" s="7"/>
      <c r="B91" s="6"/>
      <c r="C91" s="6"/>
      <c r="D91" s="6"/>
      <c r="E91" s="6"/>
      <c r="F91" s="15" t="s">
        <v>736</v>
      </c>
      <c r="G91" s="21" t="s">
        <v>732</v>
      </c>
      <c r="H91" s="36"/>
      <c r="I91" s="36">
        <v>0</v>
      </c>
      <c r="J91" s="36">
        <f t="shared" si="9"/>
        <v>0</v>
      </c>
      <c r="K91" s="82"/>
    </row>
    <row r="92" spans="1:11" ht="27" hidden="1" customHeight="1" x14ac:dyDescent="0.25">
      <c r="A92" s="7"/>
      <c r="B92" s="6"/>
      <c r="C92" s="6"/>
      <c r="D92" s="6"/>
      <c r="E92" s="6"/>
      <c r="F92" s="15" t="s">
        <v>737</v>
      </c>
      <c r="G92" s="21" t="s">
        <v>733</v>
      </c>
      <c r="H92" s="36"/>
      <c r="I92" s="36">
        <v>0</v>
      </c>
      <c r="J92" s="36">
        <f t="shared" si="9"/>
        <v>0</v>
      </c>
      <c r="K92" s="82"/>
    </row>
    <row r="93" spans="1:11" ht="15.75" hidden="1" customHeight="1" x14ac:dyDescent="0.25">
      <c r="A93" s="7"/>
      <c r="B93" s="6"/>
      <c r="C93" s="6"/>
      <c r="D93" s="6"/>
      <c r="E93" s="6"/>
      <c r="F93" s="15" t="s">
        <v>738</v>
      </c>
      <c r="G93" s="21" t="s">
        <v>734</v>
      </c>
      <c r="H93" s="36">
        <v>0</v>
      </c>
      <c r="I93" s="36">
        <v>0</v>
      </c>
      <c r="J93" s="36">
        <f t="shared" si="9"/>
        <v>0</v>
      </c>
      <c r="K93" s="82"/>
    </row>
    <row r="94" spans="1:11" ht="48.75" hidden="1" customHeight="1" x14ac:dyDescent="0.25">
      <c r="A94" s="7"/>
      <c r="B94" s="6"/>
      <c r="C94" s="6"/>
      <c r="D94" s="6"/>
      <c r="E94" s="6"/>
      <c r="F94" s="135" t="s">
        <v>746</v>
      </c>
      <c r="G94" s="22" t="s">
        <v>745</v>
      </c>
      <c r="H94" s="35">
        <f>SUM(H95:H96)</f>
        <v>0</v>
      </c>
      <c r="I94" s="36"/>
      <c r="J94" s="35">
        <f t="shared" si="9"/>
        <v>0</v>
      </c>
      <c r="K94" s="82"/>
    </row>
    <row r="95" spans="1:11" ht="51" hidden="1" customHeight="1" x14ac:dyDescent="0.25">
      <c r="A95" s="7"/>
      <c r="B95" s="6"/>
      <c r="C95" s="6"/>
      <c r="D95" s="6"/>
      <c r="E95" s="6"/>
      <c r="F95" s="15" t="s">
        <v>747</v>
      </c>
      <c r="G95" s="21" t="s">
        <v>748</v>
      </c>
      <c r="H95" s="36">
        <v>0</v>
      </c>
      <c r="I95" s="36"/>
      <c r="J95" s="36">
        <f t="shared" si="9"/>
        <v>0</v>
      </c>
      <c r="K95" s="82"/>
    </row>
    <row r="96" spans="1:11" ht="24" hidden="1" customHeight="1" x14ac:dyDescent="0.25">
      <c r="A96" s="7"/>
      <c r="B96" s="6"/>
      <c r="C96" s="6"/>
      <c r="D96" s="6"/>
      <c r="E96" s="6"/>
      <c r="F96" s="15" t="s">
        <v>750</v>
      </c>
      <c r="G96" s="21" t="s">
        <v>749</v>
      </c>
      <c r="H96" s="36">
        <v>0</v>
      </c>
      <c r="I96" s="36"/>
      <c r="J96" s="36">
        <f t="shared" si="9"/>
        <v>0</v>
      </c>
      <c r="K96" s="82"/>
    </row>
    <row r="97" spans="1:11" ht="29.25" x14ac:dyDescent="0.25">
      <c r="A97" s="8" t="s">
        <v>10</v>
      </c>
      <c r="B97" s="6"/>
      <c r="C97" s="6"/>
      <c r="D97" s="6"/>
      <c r="E97" s="6"/>
      <c r="F97" s="85" t="s">
        <v>424</v>
      </c>
      <c r="G97" s="22" t="s">
        <v>64</v>
      </c>
      <c r="H97" s="35">
        <f>SUM(H98,H113,H124,H131,H133,H135)</f>
        <v>74126300</v>
      </c>
      <c r="I97" s="35">
        <f>SUM(I98,I113,I124,I131,I133,I135)</f>
        <v>3658785.48</v>
      </c>
      <c r="J97" s="35">
        <f t="shared" si="2"/>
        <v>77785085.480000004</v>
      </c>
      <c r="K97" s="82" t="s">
        <v>763</v>
      </c>
    </row>
    <row r="98" spans="1:11" ht="28.9" customHeight="1" x14ac:dyDescent="0.25">
      <c r="A98" s="8"/>
      <c r="B98" s="6"/>
      <c r="C98" s="6"/>
      <c r="D98" s="6"/>
      <c r="E98" s="6"/>
      <c r="F98" s="14" t="s">
        <v>425</v>
      </c>
      <c r="G98" s="22" t="s">
        <v>65</v>
      </c>
      <c r="H98" s="35">
        <f>SUM(H99)</f>
        <v>46879529.219999999</v>
      </c>
      <c r="I98" s="35">
        <f>SUM(I100:I109)</f>
        <v>1000000</v>
      </c>
      <c r="J98" s="35">
        <f t="shared" si="2"/>
        <v>47879529.219999999</v>
      </c>
    </row>
    <row r="99" spans="1:11" ht="28.15" customHeight="1" x14ac:dyDescent="0.25">
      <c r="A99" s="8"/>
      <c r="B99" s="6"/>
      <c r="C99" s="6"/>
      <c r="D99" s="6"/>
      <c r="E99" s="6"/>
      <c r="F99" s="27" t="s">
        <v>102</v>
      </c>
      <c r="G99" s="21" t="s">
        <v>66</v>
      </c>
      <c r="H99" s="36">
        <f>SUM(H100+H101+H102+H104+H108+H110+H111+H112)</f>
        <v>46879529.219999999</v>
      </c>
      <c r="I99" s="36">
        <v>0</v>
      </c>
      <c r="J99" s="36">
        <f t="shared" si="2"/>
        <v>46879529.219999999</v>
      </c>
    </row>
    <row r="100" spans="1:11" ht="19.149999999999999" customHeight="1" x14ac:dyDescent="0.25">
      <c r="A100" s="8"/>
      <c r="B100" s="6"/>
      <c r="C100" s="6"/>
      <c r="D100" s="6"/>
      <c r="E100" s="6"/>
      <c r="F100" s="15" t="s">
        <v>42</v>
      </c>
      <c r="G100" s="21" t="s">
        <v>68</v>
      </c>
      <c r="H100" s="36">
        <v>150000</v>
      </c>
      <c r="I100" s="37">
        <v>0</v>
      </c>
      <c r="J100" s="36">
        <f t="shared" si="2"/>
        <v>150000</v>
      </c>
      <c r="K100" s="55" t="s">
        <v>763</v>
      </c>
    </row>
    <row r="101" spans="1:11" ht="16.899999999999999" hidden="1" customHeight="1" x14ac:dyDescent="0.25">
      <c r="A101" s="8"/>
      <c r="B101" s="6"/>
      <c r="C101" s="6"/>
      <c r="D101" s="6"/>
      <c r="E101" s="6"/>
      <c r="F101" s="15" t="s">
        <v>266</v>
      </c>
      <c r="G101" s="21" t="s">
        <v>267</v>
      </c>
      <c r="H101" s="36">
        <v>0</v>
      </c>
      <c r="I101" s="36"/>
      <c r="J101" s="36">
        <f t="shared" si="2"/>
        <v>0</v>
      </c>
    </row>
    <row r="102" spans="1:11" ht="13.5" customHeight="1" x14ac:dyDescent="0.25">
      <c r="A102" s="8"/>
      <c r="B102" s="6"/>
      <c r="C102" s="6"/>
      <c r="D102" s="6"/>
      <c r="E102" s="6"/>
      <c r="F102" s="15" t="s">
        <v>398</v>
      </c>
      <c r="G102" s="21" t="s">
        <v>399</v>
      </c>
      <c r="H102" s="36">
        <v>100000</v>
      </c>
      <c r="I102" s="36"/>
      <c r="J102" s="36">
        <f t="shared" si="2"/>
        <v>100000</v>
      </c>
      <c r="K102" s="55"/>
    </row>
    <row r="103" spans="1:11" ht="12.75" hidden="1" customHeight="1" x14ac:dyDescent="0.25">
      <c r="A103" s="8"/>
      <c r="B103" s="6"/>
      <c r="C103" s="6"/>
      <c r="D103" s="6"/>
      <c r="E103" s="6"/>
      <c r="F103" s="15" t="s">
        <v>457</v>
      </c>
      <c r="G103" s="21" t="s">
        <v>458</v>
      </c>
      <c r="H103" s="36">
        <v>0</v>
      </c>
      <c r="I103" s="36">
        <v>0</v>
      </c>
      <c r="J103" s="36">
        <f t="shared" si="2"/>
        <v>0</v>
      </c>
      <c r="K103" s="55"/>
    </row>
    <row r="104" spans="1:11" ht="24.75" customHeight="1" x14ac:dyDescent="0.25">
      <c r="A104" s="8"/>
      <c r="B104" s="6"/>
      <c r="C104" s="6"/>
      <c r="D104" s="6"/>
      <c r="E104" s="6"/>
      <c r="F104" s="15" t="s">
        <v>37</v>
      </c>
      <c r="G104" s="21" t="s">
        <v>67</v>
      </c>
      <c r="H104" s="36">
        <f>SUM(H105:H107)</f>
        <v>46609428.219999999</v>
      </c>
      <c r="I104" s="36">
        <v>0</v>
      </c>
      <c r="J104" s="36">
        <f t="shared" si="2"/>
        <v>46609428.219999999</v>
      </c>
      <c r="K104" s="70" t="s">
        <v>763</v>
      </c>
    </row>
    <row r="105" spans="1:11" ht="13.5" customHeight="1" x14ac:dyDescent="0.25">
      <c r="A105" s="8"/>
      <c r="B105" s="6"/>
      <c r="C105" s="6"/>
      <c r="D105" s="6"/>
      <c r="E105" s="6"/>
      <c r="F105" s="15" t="s">
        <v>233</v>
      </c>
      <c r="G105" s="21"/>
      <c r="H105" s="71">
        <v>15268200</v>
      </c>
      <c r="I105" s="37">
        <v>0</v>
      </c>
      <c r="J105" s="36">
        <f t="shared" si="2"/>
        <v>15268200</v>
      </c>
      <c r="K105" s="55"/>
    </row>
    <row r="106" spans="1:11" ht="18" customHeight="1" x14ac:dyDescent="0.25">
      <c r="A106" s="8"/>
      <c r="B106" s="6"/>
      <c r="C106" s="6"/>
      <c r="D106" s="6"/>
      <c r="E106" s="6"/>
      <c r="F106" s="15" t="s">
        <v>234</v>
      </c>
      <c r="G106" s="21"/>
      <c r="H106" s="71">
        <v>31341228.219999999</v>
      </c>
      <c r="I106" s="37">
        <v>0</v>
      </c>
      <c r="J106" s="36">
        <f t="shared" si="2"/>
        <v>31341228.219999999</v>
      </c>
      <c r="K106" s="55"/>
    </row>
    <row r="107" spans="1:11" ht="18" hidden="1" customHeight="1" x14ac:dyDescent="0.25">
      <c r="A107" s="8"/>
      <c r="B107" s="6"/>
      <c r="C107" s="6"/>
      <c r="D107" s="6"/>
      <c r="E107" s="6"/>
      <c r="F107" s="16" t="s">
        <v>462</v>
      </c>
      <c r="G107" s="21"/>
      <c r="H107" s="71">
        <v>0</v>
      </c>
      <c r="I107" s="37"/>
      <c r="J107" s="36">
        <f>SUM(H107:I107)</f>
        <v>0</v>
      </c>
      <c r="K107" s="55"/>
    </row>
    <row r="108" spans="1:11" ht="28.5" customHeight="1" x14ac:dyDescent="0.25">
      <c r="A108" s="8"/>
      <c r="B108" s="6"/>
      <c r="C108" s="6"/>
      <c r="D108" s="6"/>
      <c r="E108" s="6"/>
      <c r="F108" s="16" t="s">
        <v>265</v>
      </c>
      <c r="G108" s="21" t="s">
        <v>373</v>
      </c>
      <c r="H108" s="38">
        <v>10101</v>
      </c>
      <c r="I108" s="37"/>
      <c r="J108" s="36">
        <f t="shared" si="2"/>
        <v>10101</v>
      </c>
    </row>
    <row r="109" spans="1:11" ht="27.75" customHeight="1" x14ac:dyDescent="0.25">
      <c r="A109" s="8"/>
      <c r="B109" s="6"/>
      <c r="C109" s="6"/>
      <c r="D109" s="6"/>
      <c r="E109" s="6"/>
      <c r="F109" s="16" t="s">
        <v>376</v>
      </c>
      <c r="G109" s="21" t="s">
        <v>377</v>
      </c>
      <c r="H109" s="71">
        <v>0</v>
      </c>
      <c r="I109" s="36">
        <v>1000000</v>
      </c>
      <c r="J109" s="36">
        <f t="shared" si="2"/>
        <v>1000000</v>
      </c>
    </row>
    <row r="110" spans="1:11" ht="18.75" customHeight="1" x14ac:dyDescent="0.25">
      <c r="A110" s="8"/>
      <c r="B110" s="6"/>
      <c r="C110" s="6"/>
      <c r="D110" s="6"/>
      <c r="E110" s="6"/>
      <c r="F110" s="16" t="s">
        <v>534</v>
      </c>
      <c r="G110" s="21" t="s">
        <v>536</v>
      </c>
      <c r="H110" s="36">
        <v>10000</v>
      </c>
      <c r="I110" s="36">
        <v>0</v>
      </c>
      <c r="J110" s="36">
        <f t="shared" ref="J110:J147" si="10">SUM(H110:I110)</f>
        <v>10000</v>
      </c>
      <c r="K110" s="69"/>
    </row>
    <row r="111" spans="1:11" ht="15" hidden="1" customHeight="1" x14ac:dyDescent="0.25">
      <c r="A111" s="8"/>
      <c r="B111" s="6"/>
      <c r="C111" s="6"/>
      <c r="D111" s="6"/>
      <c r="E111" s="6"/>
      <c r="F111" s="15" t="s">
        <v>395</v>
      </c>
      <c r="G111" s="21" t="s">
        <v>396</v>
      </c>
      <c r="H111" s="36"/>
      <c r="I111" s="36">
        <v>0</v>
      </c>
      <c r="J111" s="36">
        <f t="shared" si="10"/>
        <v>0</v>
      </c>
      <c r="K111" s="60"/>
    </row>
    <row r="112" spans="1:11" ht="12.75" hidden="1" customHeight="1" x14ac:dyDescent="0.25">
      <c r="A112" s="8"/>
      <c r="B112" s="6"/>
      <c r="C112" s="6"/>
      <c r="D112" s="6"/>
      <c r="E112" s="6"/>
      <c r="F112" s="15" t="s">
        <v>395</v>
      </c>
      <c r="G112" s="21" t="s">
        <v>397</v>
      </c>
      <c r="H112" s="36">
        <v>0</v>
      </c>
      <c r="I112" s="36"/>
      <c r="J112" s="36">
        <f t="shared" si="10"/>
        <v>0</v>
      </c>
      <c r="K112" s="64"/>
    </row>
    <row r="113" spans="1:12" ht="47.25" customHeight="1" x14ac:dyDescent="0.25">
      <c r="A113" s="5" t="s">
        <v>11</v>
      </c>
      <c r="B113" s="6" t="s">
        <v>24</v>
      </c>
      <c r="C113" s="6" t="s">
        <v>26</v>
      </c>
      <c r="D113" s="6"/>
      <c r="E113" s="6"/>
      <c r="F113" s="52" t="s">
        <v>426</v>
      </c>
      <c r="G113" s="22" t="s">
        <v>69</v>
      </c>
      <c r="H113" s="35">
        <f>SUM(H114+H122)</f>
        <v>17916270.780000001</v>
      </c>
      <c r="I113" s="35">
        <f>SUM(I114)</f>
        <v>1778785.48</v>
      </c>
      <c r="J113" s="35">
        <f t="shared" si="10"/>
        <v>19695056.260000002</v>
      </c>
    </row>
    <row r="114" spans="1:12" ht="15" customHeight="1" x14ac:dyDescent="0.25">
      <c r="A114" s="5"/>
      <c r="B114" s="6"/>
      <c r="C114" s="6"/>
      <c r="D114" s="6"/>
      <c r="E114" s="6"/>
      <c r="F114" s="28" t="s">
        <v>103</v>
      </c>
      <c r="G114" s="21" t="s">
        <v>70</v>
      </c>
      <c r="H114" s="36">
        <f>SUM(H115:H120)</f>
        <v>17916270.780000001</v>
      </c>
      <c r="I114" s="36">
        <f>SUM(I117:I121)</f>
        <v>1778785.48</v>
      </c>
      <c r="J114" s="36">
        <f t="shared" si="10"/>
        <v>19695056.260000002</v>
      </c>
      <c r="K114" s="82" t="s">
        <v>763</v>
      </c>
    </row>
    <row r="115" spans="1:12" ht="25.9" hidden="1" customHeight="1" x14ac:dyDescent="0.25">
      <c r="A115" s="5"/>
      <c r="B115" s="6"/>
      <c r="C115" s="6"/>
      <c r="D115" s="6"/>
      <c r="E115" s="6"/>
      <c r="F115" s="15" t="s">
        <v>43</v>
      </c>
      <c r="G115" s="21" t="s">
        <v>72</v>
      </c>
      <c r="H115" s="36">
        <v>0</v>
      </c>
      <c r="I115" s="37">
        <v>0</v>
      </c>
      <c r="J115" s="36">
        <f t="shared" ref="J115:J116" si="11">SUM(H115:I115)</f>
        <v>0</v>
      </c>
    </row>
    <row r="116" spans="1:12" ht="16.5" customHeight="1" x14ac:dyDescent="0.25">
      <c r="A116" s="5"/>
      <c r="B116" s="6"/>
      <c r="C116" s="6"/>
      <c r="D116" s="6"/>
      <c r="E116" s="6"/>
      <c r="F116" s="16" t="s">
        <v>534</v>
      </c>
      <c r="G116" s="21" t="s">
        <v>646</v>
      </c>
      <c r="H116" s="36">
        <v>5000</v>
      </c>
      <c r="I116" s="37"/>
      <c r="J116" s="36">
        <f t="shared" si="11"/>
        <v>5000</v>
      </c>
    </row>
    <row r="117" spans="1:12" ht="27" customHeight="1" x14ac:dyDescent="0.25">
      <c r="A117" s="5"/>
      <c r="B117" s="6"/>
      <c r="C117" s="6"/>
      <c r="D117" s="6"/>
      <c r="E117" s="6"/>
      <c r="F117" s="15" t="s">
        <v>202</v>
      </c>
      <c r="G117" s="21" t="s">
        <v>71</v>
      </c>
      <c r="H117" s="36">
        <v>17891100</v>
      </c>
      <c r="I117" s="37">
        <v>0</v>
      </c>
      <c r="J117" s="36">
        <f t="shared" si="10"/>
        <v>17891100</v>
      </c>
      <c r="K117" s="60"/>
    </row>
    <row r="118" spans="1:12" ht="39" customHeight="1" x14ac:dyDescent="0.25">
      <c r="A118" s="5"/>
      <c r="B118" s="6"/>
      <c r="C118" s="6"/>
      <c r="D118" s="6"/>
      <c r="E118" s="6"/>
      <c r="F118" s="15" t="s">
        <v>217</v>
      </c>
      <c r="G118" s="21" t="s">
        <v>229</v>
      </c>
      <c r="H118" s="36">
        <v>0</v>
      </c>
      <c r="I118" s="36">
        <v>168005</v>
      </c>
      <c r="J118" s="36">
        <f t="shared" si="10"/>
        <v>168005</v>
      </c>
    </row>
    <row r="119" spans="1:12" ht="26.25" customHeight="1" x14ac:dyDescent="0.25">
      <c r="A119" s="5"/>
      <c r="B119" s="6"/>
      <c r="C119" s="6"/>
      <c r="D119" s="6"/>
      <c r="E119" s="6"/>
      <c r="F119" s="15" t="s">
        <v>228</v>
      </c>
      <c r="G119" s="21" t="s">
        <v>229</v>
      </c>
      <c r="H119" s="36">
        <v>1697.02</v>
      </c>
      <c r="I119" s="36">
        <v>0</v>
      </c>
      <c r="J119" s="36">
        <f t="shared" si="10"/>
        <v>1697.02</v>
      </c>
      <c r="K119" s="60"/>
    </row>
    <row r="120" spans="1:12" ht="42" customHeight="1" x14ac:dyDescent="0.25">
      <c r="A120" s="5"/>
      <c r="B120" s="6"/>
      <c r="C120" s="6"/>
      <c r="D120" s="6"/>
      <c r="E120" s="6"/>
      <c r="F120" s="15" t="s">
        <v>765</v>
      </c>
      <c r="G120" s="21" t="s">
        <v>766</v>
      </c>
      <c r="H120" s="36">
        <v>18473.759999999998</v>
      </c>
      <c r="I120" s="36">
        <v>1610780.48</v>
      </c>
      <c r="J120" s="36">
        <f t="shared" si="10"/>
        <v>1629254.24</v>
      </c>
      <c r="L120" s="55"/>
    </row>
    <row r="121" spans="1:12" ht="42" hidden="1" customHeight="1" x14ac:dyDescent="0.25">
      <c r="A121" s="5"/>
      <c r="B121" s="6"/>
      <c r="C121" s="6"/>
      <c r="D121" s="6"/>
      <c r="E121" s="6"/>
      <c r="F121" s="15" t="s">
        <v>252</v>
      </c>
      <c r="G121" s="21" t="s">
        <v>263</v>
      </c>
      <c r="H121" s="36">
        <v>0</v>
      </c>
      <c r="I121" s="36">
        <v>0</v>
      </c>
      <c r="J121" s="36">
        <f t="shared" si="10"/>
        <v>0</v>
      </c>
      <c r="L121" s="55"/>
    </row>
    <row r="122" spans="1:12" ht="17.45" hidden="1" customHeight="1" x14ac:dyDescent="0.25">
      <c r="A122" s="5"/>
      <c r="B122" s="6"/>
      <c r="C122" s="6"/>
      <c r="D122" s="6"/>
      <c r="E122" s="6"/>
      <c r="F122" s="28" t="s">
        <v>359</v>
      </c>
      <c r="G122" s="21" t="s">
        <v>360</v>
      </c>
      <c r="H122" s="36">
        <f>SUM(H123)</f>
        <v>0</v>
      </c>
      <c r="I122" s="36"/>
      <c r="J122" s="36">
        <f t="shared" si="10"/>
        <v>0</v>
      </c>
      <c r="K122" s="55"/>
      <c r="L122" s="55"/>
    </row>
    <row r="123" spans="1:12" ht="27.75" hidden="1" customHeight="1" x14ac:dyDescent="0.25">
      <c r="A123" s="5"/>
      <c r="B123" s="6"/>
      <c r="C123" s="6"/>
      <c r="D123" s="6"/>
      <c r="E123" s="6"/>
      <c r="F123" s="15" t="s">
        <v>660</v>
      </c>
      <c r="G123" s="21" t="s">
        <v>696</v>
      </c>
      <c r="H123" s="36">
        <v>0</v>
      </c>
      <c r="I123" s="36"/>
      <c r="J123" s="36">
        <f t="shared" si="10"/>
        <v>0</v>
      </c>
      <c r="K123" s="82" t="s">
        <v>763</v>
      </c>
      <c r="L123" s="55"/>
    </row>
    <row r="124" spans="1:12" ht="43.5" x14ac:dyDescent="0.25">
      <c r="A124" s="5"/>
      <c r="B124" s="6"/>
      <c r="C124" s="6" t="s">
        <v>32</v>
      </c>
      <c r="D124" s="6"/>
      <c r="E124" s="6"/>
      <c r="F124" s="52" t="s">
        <v>427</v>
      </c>
      <c r="G124" s="22" t="s">
        <v>73</v>
      </c>
      <c r="H124" s="35">
        <f>SUM(H126,H127)</f>
        <v>100000</v>
      </c>
      <c r="I124" s="35">
        <f>SUM(I125+I127)</f>
        <v>0</v>
      </c>
      <c r="J124" s="35">
        <f t="shared" si="10"/>
        <v>100000</v>
      </c>
    </row>
    <row r="125" spans="1:12" ht="27" x14ac:dyDescent="0.25">
      <c r="A125" s="5"/>
      <c r="B125" s="6"/>
      <c r="C125" s="6"/>
      <c r="D125" s="6"/>
      <c r="E125" s="6"/>
      <c r="F125" s="28" t="s">
        <v>104</v>
      </c>
      <c r="G125" s="21" t="s">
        <v>74</v>
      </c>
      <c r="H125" s="36">
        <f>SUM(H126)</f>
        <v>100000</v>
      </c>
      <c r="I125" s="37">
        <v>0</v>
      </c>
      <c r="J125" s="36">
        <f t="shared" si="10"/>
        <v>100000</v>
      </c>
      <c r="K125" s="55"/>
    </row>
    <row r="126" spans="1:12" ht="16.149999999999999" customHeight="1" x14ac:dyDescent="0.25">
      <c r="A126" s="5" t="s">
        <v>12</v>
      </c>
      <c r="B126" s="6">
        <v>982</v>
      </c>
      <c r="C126" s="6" t="s">
        <v>32</v>
      </c>
      <c r="D126" s="6"/>
      <c r="E126" s="6"/>
      <c r="F126" s="15" t="s">
        <v>661</v>
      </c>
      <c r="G126" s="21" t="s">
        <v>662</v>
      </c>
      <c r="H126" s="36">
        <v>100000</v>
      </c>
      <c r="I126" s="37">
        <v>0</v>
      </c>
      <c r="J126" s="36">
        <f t="shared" si="10"/>
        <v>100000</v>
      </c>
      <c r="K126" s="60"/>
    </row>
    <row r="127" spans="1:12" ht="27" hidden="1" x14ac:dyDescent="0.25">
      <c r="A127" s="5"/>
      <c r="B127" s="6"/>
      <c r="C127" s="6"/>
      <c r="D127" s="6"/>
      <c r="E127" s="6"/>
      <c r="F127" s="28" t="s">
        <v>106</v>
      </c>
      <c r="G127" s="21" t="s">
        <v>107</v>
      </c>
      <c r="H127" s="36">
        <f>SUM(H128:H130)</f>
        <v>0</v>
      </c>
      <c r="I127" s="36">
        <f>SUM(I128:I129)</f>
        <v>0</v>
      </c>
      <c r="J127" s="36">
        <f t="shared" si="10"/>
        <v>0</v>
      </c>
      <c r="K127" s="55"/>
    </row>
    <row r="128" spans="1:12" ht="13.5" hidden="1" customHeight="1" x14ac:dyDescent="0.25">
      <c r="A128" s="5"/>
      <c r="B128" s="6"/>
      <c r="C128" s="6"/>
      <c r="D128" s="6"/>
      <c r="E128" s="6"/>
      <c r="F128" s="15" t="s">
        <v>136</v>
      </c>
      <c r="G128" s="21" t="s">
        <v>108</v>
      </c>
      <c r="H128" s="36">
        <v>0</v>
      </c>
      <c r="I128" s="37">
        <v>0</v>
      </c>
      <c r="J128" s="36">
        <f t="shared" si="10"/>
        <v>0</v>
      </c>
      <c r="K128" s="60"/>
    </row>
    <row r="129" spans="1:11" ht="0.75" hidden="1" customHeight="1" x14ac:dyDescent="0.25">
      <c r="A129" s="5"/>
      <c r="B129" s="6"/>
      <c r="C129" s="6"/>
      <c r="D129" s="6"/>
      <c r="E129" s="6"/>
      <c r="F129" s="15" t="s">
        <v>358</v>
      </c>
      <c r="G129" s="21" t="s">
        <v>354</v>
      </c>
      <c r="H129" s="36">
        <v>0</v>
      </c>
      <c r="I129" s="36">
        <v>0</v>
      </c>
      <c r="J129" s="36">
        <f t="shared" si="10"/>
        <v>0</v>
      </c>
      <c r="K129" s="55"/>
    </row>
    <row r="130" spans="1:11" ht="27" hidden="1" customHeight="1" x14ac:dyDescent="0.25">
      <c r="A130" s="5"/>
      <c r="B130" s="6"/>
      <c r="C130" s="6"/>
      <c r="D130" s="6"/>
      <c r="E130" s="6"/>
      <c r="F130" s="15" t="s">
        <v>358</v>
      </c>
      <c r="G130" s="21" t="s">
        <v>355</v>
      </c>
      <c r="H130" s="36">
        <v>0</v>
      </c>
      <c r="I130" s="37"/>
      <c r="J130" s="36">
        <f t="shared" si="10"/>
        <v>0</v>
      </c>
      <c r="K130" s="55">
        <v>0</v>
      </c>
    </row>
    <row r="131" spans="1:11" ht="26.25" x14ac:dyDescent="0.25">
      <c r="A131" s="5"/>
      <c r="B131" s="6"/>
      <c r="C131" s="6"/>
      <c r="D131" s="6"/>
      <c r="E131" s="6"/>
      <c r="F131" s="20" t="s">
        <v>105</v>
      </c>
      <c r="G131" s="22" t="s">
        <v>209</v>
      </c>
      <c r="H131" s="35">
        <f>SUM(H132)</f>
        <v>9230500</v>
      </c>
      <c r="I131" s="57">
        <v>0</v>
      </c>
      <c r="J131" s="35">
        <f t="shared" si="10"/>
        <v>9230500</v>
      </c>
    </row>
    <row r="132" spans="1:11" ht="24.75" x14ac:dyDescent="0.25">
      <c r="A132" s="5"/>
      <c r="B132" s="6"/>
      <c r="C132" s="6"/>
      <c r="D132" s="6"/>
      <c r="E132" s="6"/>
      <c r="F132" s="15" t="s">
        <v>37</v>
      </c>
      <c r="G132" s="21" t="s">
        <v>210</v>
      </c>
      <c r="H132" s="36">
        <v>9230500</v>
      </c>
      <c r="I132" s="37">
        <v>0</v>
      </c>
      <c r="J132" s="36">
        <f t="shared" si="10"/>
        <v>9230500</v>
      </c>
      <c r="K132" s="55"/>
    </row>
    <row r="133" spans="1:11" ht="39.75" customHeight="1" x14ac:dyDescent="0.25">
      <c r="A133" s="5"/>
      <c r="B133" s="6"/>
      <c r="C133" s="6"/>
      <c r="D133" s="6"/>
      <c r="E133" s="6"/>
      <c r="F133" s="20" t="s">
        <v>382</v>
      </c>
      <c r="G133" s="22" t="s">
        <v>384</v>
      </c>
      <c r="H133" s="35">
        <f>SUM(H134)</f>
        <v>0</v>
      </c>
      <c r="I133" s="35">
        <f>SUM(I134)</f>
        <v>880000</v>
      </c>
      <c r="J133" s="35">
        <f t="shared" si="10"/>
        <v>880000</v>
      </c>
    </row>
    <row r="134" spans="1:11" ht="23.25" customHeight="1" x14ac:dyDescent="0.25">
      <c r="A134" s="5"/>
      <c r="B134" s="6"/>
      <c r="C134" s="6"/>
      <c r="D134" s="6"/>
      <c r="E134" s="6"/>
      <c r="F134" s="15" t="s">
        <v>383</v>
      </c>
      <c r="G134" s="21" t="s">
        <v>453</v>
      </c>
      <c r="H134" s="36">
        <v>0</v>
      </c>
      <c r="I134" s="36">
        <v>880000</v>
      </c>
      <c r="J134" s="36">
        <f t="shared" si="10"/>
        <v>880000</v>
      </c>
      <c r="K134" s="55"/>
    </row>
    <row r="135" spans="1:11" ht="28.5" hidden="1" customHeight="1" x14ac:dyDescent="0.25">
      <c r="A135" s="5"/>
      <c r="B135" s="6"/>
      <c r="C135" s="6"/>
      <c r="D135" s="6"/>
      <c r="E135" s="6"/>
      <c r="F135" s="20" t="s">
        <v>404</v>
      </c>
      <c r="G135" s="22" t="s">
        <v>405</v>
      </c>
      <c r="H135" s="35">
        <f>SUM(H136:H137)</f>
        <v>0</v>
      </c>
      <c r="I135" s="35">
        <f>SUM(I136:I137)</f>
        <v>0</v>
      </c>
      <c r="J135" s="35">
        <f t="shared" si="10"/>
        <v>0</v>
      </c>
      <c r="K135" s="55"/>
    </row>
    <row r="136" spans="1:11" ht="30" hidden="1" customHeight="1" x14ac:dyDescent="0.25">
      <c r="A136" s="5"/>
      <c r="B136" s="6"/>
      <c r="C136" s="6"/>
      <c r="D136" s="6"/>
      <c r="E136" s="6"/>
      <c r="F136" s="15" t="s">
        <v>395</v>
      </c>
      <c r="G136" s="21" t="s">
        <v>406</v>
      </c>
      <c r="H136" s="36">
        <v>0</v>
      </c>
      <c r="I136" s="36">
        <v>0</v>
      </c>
      <c r="J136" s="36">
        <f t="shared" si="10"/>
        <v>0</v>
      </c>
      <c r="K136" s="55"/>
    </row>
    <row r="137" spans="1:11" ht="31.5" hidden="1" customHeight="1" x14ac:dyDescent="0.25">
      <c r="A137" s="5"/>
      <c r="B137" s="6"/>
      <c r="C137" s="6"/>
      <c r="D137" s="6"/>
      <c r="E137" s="6"/>
      <c r="F137" s="15" t="s">
        <v>395</v>
      </c>
      <c r="G137" s="21" t="s">
        <v>406</v>
      </c>
      <c r="H137" s="36">
        <v>0</v>
      </c>
      <c r="I137" s="36">
        <v>0</v>
      </c>
      <c r="J137" s="36">
        <f t="shared" si="10"/>
        <v>0</v>
      </c>
      <c r="K137" s="55"/>
    </row>
    <row r="138" spans="1:11" ht="43.5" x14ac:dyDescent="0.25">
      <c r="A138" s="8" t="s">
        <v>13</v>
      </c>
      <c r="B138" s="6"/>
      <c r="C138" s="6"/>
      <c r="D138" s="6"/>
      <c r="E138" s="6"/>
      <c r="F138" s="85" t="s">
        <v>438</v>
      </c>
      <c r="G138" s="22" t="s">
        <v>75</v>
      </c>
      <c r="H138" s="35">
        <f>SUM(H139+H143+H148+H151)</f>
        <v>6031475</v>
      </c>
      <c r="I138" s="35">
        <f>SUM(I139+I143+I148+I151)</f>
        <v>576677.5</v>
      </c>
      <c r="J138" s="35">
        <f>SUM(J139,J143,J148,J151,J155,J157)</f>
        <v>6608152.5</v>
      </c>
    </row>
    <row r="139" spans="1:11" ht="26.25" customHeight="1" x14ac:dyDescent="0.25">
      <c r="A139" s="5"/>
      <c r="B139" s="6"/>
      <c r="C139" s="6"/>
      <c r="D139" s="6"/>
      <c r="E139" s="6"/>
      <c r="F139" s="20" t="s">
        <v>109</v>
      </c>
      <c r="G139" s="21" t="s">
        <v>197</v>
      </c>
      <c r="H139" s="36">
        <f>SUM(H140:H142)</f>
        <v>600000</v>
      </c>
      <c r="I139" s="36">
        <f>SUM(I140:I142)</f>
        <v>0</v>
      </c>
      <c r="J139" s="36">
        <f t="shared" si="10"/>
        <v>600000</v>
      </c>
    </row>
    <row r="140" spans="1:11" ht="26.25" customHeight="1" x14ac:dyDescent="0.25">
      <c r="A140" s="5"/>
      <c r="B140" s="6"/>
      <c r="C140" s="6"/>
      <c r="D140" s="6"/>
      <c r="E140" s="6"/>
      <c r="F140" s="120" t="s">
        <v>463</v>
      </c>
      <c r="G140" s="21" t="s">
        <v>464</v>
      </c>
      <c r="H140" s="36">
        <v>500000</v>
      </c>
      <c r="I140" s="36"/>
      <c r="J140" s="36">
        <f t="shared" si="10"/>
        <v>500000</v>
      </c>
    </row>
    <row r="141" spans="1:11" hidden="1" x14ac:dyDescent="0.25">
      <c r="A141" s="5"/>
      <c r="B141" s="6"/>
      <c r="C141" s="6"/>
      <c r="D141" s="6"/>
      <c r="E141" s="6"/>
      <c r="F141" s="120" t="s">
        <v>465</v>
      </c>
      <c r="G141" s="21" t="s">
        <v>466</v>
      </c>
      <c r="H141" s="36">
        <v>0</v>
      </c>
      <c r="I141" s="36">
        <v>0</v>
      </c>
      <c r="J141" s="36">
        <f t="shared" si="10"/>
        <v>0</v>
      </c>
      <c r="K141" s="60" t="s">
        <v>763</v>
      </c>
    </row>
    <row r="142" spans="1:11" x14ac:dyDescent="0.25">
      <c r="A142" s="5"/>
      <c r="B142" s="6"/>
      <c r="C142" s="6"/>
      <c r="D142" s="6"/>
      <c r="E142" s="6"/>
      <c r="F142" s="120" t="s">
        <v>774</v>
      </c>
      <c r="G142" s="21" t="s">
        <v>775</v>
      </c>
      <c r="H142" s="36">
        <v>100000</v>
      </c>
      <c r="I142" s="36">
        <v>0</v>
      </c>
      <c r="J142" s="36">
        <f t="shared" ref="J142" si="12">SUM(H142:I142)</f>
        <v>100000</v>
      </c>
      <c r="K142" s="60" t="s">
        <v>763</v>
      </c>
    </row>
    <row r="143" spans="1:11" ht="26.25" x14ac:dyDescent="0.25">
      <c r="A143" s="5"/>
      <c r="B143" s="6"/>
      <c r="C143" s="6"/>
      <c r="D143" s="6"/>
      <c r="E143" s="6"/>
      <c r="F143" s="20" t="s">
        <v>137</v>
      </c>
      <c r="G143" s="21" t="s">
        <v>198</v>
      </c>
      <c r="H143" s="36">
        <f>SUM(H144+H145+H146)</f>
        <v>5125475</v>
      </c>
      <c r="I143" s="36">
        <f>SUM(I144:I147)</f>
        <v>0</v>
      </c>
      <c r="J143" s="36">
        <f t="shared" si="10"/>
        <v>5125475</v>
      </c>
    </row>
    <row r="144" spans="1:11" ht="27.75" customHeight="1" x14ac:dyDescent="0.25">
      <c r="A144" s="5"/>
      <c r="B144" s="6"/>
      <c r="C144" s="6"/>
      <c r="D144" s="6"/>
      <c r="E144" s="6"/>
      <c r="F144" s="120" t="s">
        <v>467</v>
      </c>
      <c r="G144" s="21" t="s">
        <v>468</v>
      </c>
      <c r="H144" s="36">
        <v>485475</v>
      </c>
      <c r="I144" s="36">
        <v>0</v>
      </c>
      <c r="J144" s="36">
        <f t="shared" si="10"/>
        <v>485475</v>
      </c>
      <c r="K144" s="60" t="s">
        <v>763</v>
      </c>
    </row>
    <row r="145" spans="1:11" ht="15.75" customHeight="1" x14ac:dyDescent="0.25">
      <c r="A145" s="5"/>
      <c r="B145" s="6"/>
      <c r="C145" s="6"/>
      <c r="D145" s="6"/>
      <c r="E145" s="6"/>
      <c r="F145" s="120" t="s">
        <v>469</v>
      </c>
      <c r="G145" s="21" t="s">
        <v>470</v>
      </c>
      <c r="H145" s="36">
        <v>4240000</v>
      </c>
      <c r="I145" s="36">
        <v>0</v>
      </c>
      <c r="J145" s="36">
        <f t="shared" si="10"/>
        <v>4240000</v>
      </c>
      <c r="K145" s="55" t="s">
        <v>763</v>
      </c>
    </row>
    <row r="146" spans="1:11" ht="17.25" customHeight="1" thickBot="1" x14ac:dyDescent="0.3">
      <c r="A146" s="5"/>
      <c r="B146" s="6"/>
      <c r="C146" s="6"/>
      <c r="D146" s="6"/>
      <c r="E146" s="6"/>
      <c r="F146" s="120" t="s">
        <v>471</v>
      </c>
      <c r="G146" s="21" t="s">
        <v>472</v>
      </c>
      <c r="H146" s="36">
        <v>400000</v>
      </c>
      <c r="I146" s="36"/>
      <c r="J146" s="36">
        <f t="shared" si="10"/>
        <v>400000</v>
      </c>
      <c r="K146" s="55" t="s">
        <v>763</v>
      </c>
    </row>
    <row r="147" spans="1:11" ht="29.25" hidden="1" customHeight="1" thickBot="1" x14ac:dyDescent="0.3">
      <c r="A147" s="5"/>
      <c r="B147" s="6"/>
      <c r="C147" s="6"/>
      <c r="D147" s="6"/>
      <c r="E147" s="6"/>
      <c r="F147" s="120" t="s">
        <v>393</v>
      </c>
      <c r="G147" s="21" t="s">
        <v>394</v>
      </c>
      <c r="H147" s="36">
        <v>0</v>
      </c>
      <c r="I147" s="36">
        <v>0</v>
      </c>
      <c r="J147" s="36">
        <f t="shared" si="10"/>
        <v>0</v>
      </c>
      <c r="K147" s="55"/>
    </row>
    <row r="148" spans="1:11" ht="55.5" customHeight="1" thickBot="1" x14ac:dyDescent="0.3">
      <c r="A148" s="5"/>
      <c r="B148" s="6"/>
      <c r="C148" s="6"/>
      <c r="D148" s="6"/>
      <c r="E148" s="6"/>
      <c r="F148" s="95" t="s">
        <v>171</v>
      </c>
      <c r="G148" s="21" t="s">
        <v>199</v>
      </c>
      <c r="H148" s="36">
        <f>SUM(H150)</f>
        <v>300000</v>
      </c>
      <c r="I148" s="36">
        <v>0</v>
      </c>
      <c r="J148" s="36">
        <f t="shared" ref="J148:J152" si="13">SUM(H148:I148)</f>
        <v>300000</v>
      </c>
    </row>
    <row r="149" spans="1:11" ht="40.5" hidden="1" customHeight="1" thickBot="1" x14ac:dyDescent="0.3">
      <c r="A149" s="5"/>
      <c r="B149" s="6"/>
      <c r="C149" s="6"/>
      <c r="D149" s="6"/>
      <c r="E149" s="6"/>
      <c r="F149" s="94" t="s">
        <v>548</v>
      </c>
      <c r="G149" s="21" t="s">
        <v>473</v>
      </c>
      <c r="H149" s="36">
        <v>0</v>
      </c>
      <c r="I149" s="36">
        <v>0</v>
      </c>
      <c r="J149" s="36">
        <f t="shared" si="13"/>
        <v>0</v>
      </c>
      <c r="K149" s="60">
        <v>0</v>
      </c>
    </row>
    <row r="150" spans="1:11" ht="40.5" customHeight="1" thickBot="1" x14ac:dyDescent="0.3">
      <c r="A150" s="5"/>
      <c r="B150" s="6"/>
      <c r="C150" s="6"/>
      <c r="D150" s="6"/>
      <c r="E150" s="6"/>
      <c r="F150" s="94" t="s">
        <v>832</v>
      </c>
      <c r="G150" s="21" t="s">
        <v>473</v>
      </c>
      <c r="H150" s="36">
        <v>300000</v>
      </c>
      <c r="I150" s="36">
        <v>0</v>
      </c>
      <c r="J150" s="36">
        <f t="shared" ref="J150" si="14">SUM(H150:I150)</f>
        <v>300000</v>
      </c>
      <c r="K150" s="60">
        <v>0</v>
      </c>
    </row>
    <row r="151" spans="1:11" ht="26.25" customHeight="1" x14ac:dyDescent="0.25">
      <c r="A151" s="5"/>
      <c r="B151" s="6"/>
      <c r="C151" s="6"/>
      <c r="D151" s="6"/>
      <c r="E151" s="6"/>
      <c r="F151" s="121" t="s">
        <v>474</v>
      </c>
      <c r="G151" s="21" t="s">
        <v>200</v>
      </c>
      <c r="H151" s="36">
        <f>SUM(H152:H154)</f>
        <v>6000</v>
      </c>
      <c r="I151" s="36">
        <f>SUM(I152:I153)</f>
        <v>576677.5</v>
      </c>
      <c r="J151" s="36">
        <f t="shared" si="13"/>
        <v>582677.5</v>
      </c>
    </row>
    <row r="152" spans="1:11" ht="16.899999999999999" customHeight="1" x14ac:dyDescent="0.25">
      <c r="A152" s="5"/>
      <c r="B152" s="6"/>
      <c r="C152" s="6"/>
      <c r="D152" s="6"/>
      <c r="E152" s="6"/>
      <c r="F152" s="75" t="s">
        <v>230</v>
      </c>
      <c r="G152" s="21" t="s">
        <v>645</v>
      </c>
      <c r="H152" s="36">
        <v>6000</v>
      </c>
      <c r="I152" s="36">
        <v>0</v>
      </c>
      <c r="J152" s="36">
        <f t="shared" si="13"/>
        <v>6000</v>
      </c>
      <c r="K152" s="60"/>
    </row>
    <row r="153" spans="1:11" ht="16.5" customHeight="1" x14ac:dyDescent="0.25">
      <c r="A153" s="5"/>
      <c r="B153" s="6"/>
      <c r="C153" s="6"/>
      <c r="D153" s="6"/>
      <c r="E153" s="6"/>
      <c r="F153" s="15" t="s">
        <v>230</v>
      </c>
      <c r="G153" s="40" t="s">
        <v>645</v>
      </c>
      <c r="H153" s="36">
        <v>0</v>
      </c>
      <c r="I153" s="36">
        <v>576677.5</v>
      </c>
      <c r="J153" s="36">
        <f>SUM(I153)</f>
        <v>576677.5</v>
      </c>
      <c r="K153" s="62" t="s">
        <v>763</v>
      </c>
    </row>
    <row r="154" spans="1:11" ht="13.5" hidden="1" customHeight="1" x14ac:dyDescent="0.25">
      <c r="A154" s="5"/>
      <c r="B154" s="6"/>
      <c r="C154" s="6"/>
      <c r="D154" s="6"/>
      <c r="E154" s="6"/>
      <c r="F154" s="15" t="s">
        <v>707</v>
      </c>
      <c r="G154" s="67" t="s">
        <v>708</v>
      </c>
      <c r="H154" s="36">
        <v>0</v>
      </c>
      <c r="I154" s="36"/>
      <c r="J154" s="36">
        <f>SUM(H154:I154)</f>
        <v>0</v>
      </c>
      <c r="K154" s="68"/>
    </row>
    <row r="155" spans="1:11" ht="14.25" hidden="1" customHeight="1" x14ac:dyDescent="0.25">
      <c r="A155" s="5"/>
      <c r="B155" s="6"/>
      <c r="C155" s="6"/>
      <c r="D155" s="6"/>
      <c r="E155" s="6"/>
      <c r="F155" s="3" t="s">
        <v>268</v>
      </c>
      <c r="G155" s="67" t="s">
        <v>270</v>
      </c>
      <c r="H155" s="36">
        <f>SUM(H156)</f>
        <v>0</v>
      </c>
      <c r="I155" s="36">
        <f>SUM(I156)</f>
        <v>0</v>
      </c>
      <c r="J155" s="36">
        <f>SUM(H155:I155)</f>
        <v>0</v>
      </c>
      <c r="K155" s="68"/>
    </row>
    <row r="156" spans="1:11" ht="15.75" hidden="1" customHeight="1" x14ac:dyDescent="0.25">
      <c r="A156" s="5"/>
      <c r="B156" s="6"/>
      <c r="C156" s="6"/>
      <c r="D156" s="6"/>
      <c r="E156" s="6"/>
      <c r="F156" s="18" t="s">
        <v>269</v>
      </c>
      <c r="G156" s="67" t="s">
        <v>271</v>
      </c>
      <c r="H156" s="36">
        <v>0</v>
      </c>
      <c r="I156" s="36">
        <v>0</v>
      </c>
      <c r="J156" s="36">
        <f>SUM(H156:I156)</f>
        <v>0</v>
      </c>
      <c r="K156" s="68"/>
    </row>
    <row r="157" spans="1:11" ht="14.25" hidden="1" customHeight="1" x14ac:dyDescent="0.25">
      <c r="A157" s="5"/>
      <c r="B157" s="6"/>
      <c r="C157" s="6"/>
      <c r="D157" s="6"/>
      <c r="E157" s="6"/>
      <c r="F157" s="77" t="s">
        <v>410</v>
      </c>
      <c r="G157" s="67" t="s">
        <v>411</v>
      </c>
      <c r="H157" s="36">
        <f>SUM(H158)</f>
        <v>0</v>
      </c>
      <c r="I157" s="36"/>
      <c r="J157" s="36">
        <f>SUM(H157:I157)</f>
        <v>0</v>
      </c>
      <c r="K157" s="68"/>
    </row>
    <row r="158" spans="1:11" ht="14.25" hidden="1" customHeight="1" x14ac:dyDescent="0.25">
      <c r="A158" s="5"/>
      <c r="B158" s="6"/>
      <c r="C158" s="6"/>
      <c r="D158" s="6"/>
      <c r="E158" s="6"/>
      <c r="F158" s="18" t="s">
        <v>413</v>
      </c>
      <c r="G158" s="67" t="s">
        <v>412</v>
      </c>
      <c r="H158" s="36">
        <v>0</v>
      </c>
      <c r="I158" s="36"/>
      <c r="J158" s="36">
        <f>SUM(H158:I158)</f>
        <v>0</v>
      </c>
      <c r="K158" s="68"/>
    </row>
    <row r="159" spans="1:11" ht="48.75" customHeight="1" x14ac:dyDescent="0.25">
      <c r="A159" s="8" t="s">
        <v>14</v>
      </c>
      <c r="B159" s="6"/>
      <c r="C159" s="6"/>
      <c r="D159" s="6"/>
      <c r="E159" s="6"/>
      <c r="F159" s="85" t="s">
        <v>762</v>
      </c>
      <c r="G159" s="22" t="s">
        <v>76</v>
      </c>
      <c r="H159" s="35">
        <f>SUM(H160,H165)</f>
        <v>1000000</v>
      </c>
      <c r="I159" s="35">
        <v>0</v>
      </c>
      <c r="J159" s="35">
        <f t="shared" ref="J159:J171" si="15">SUM(H159:I159)</f>
        <v>1000000</v>
      </c>
      <c r="K159" s="65"/>
    </row>
    <row r="160" spans="1:11" ht="29.25" customHeight="1" x14ac:dyDescent="0.25">
      <c r="A160" s="8"/>
      <c r="B160" s="6"/>
      <c r="C160" s="6"/>
      <c r="D160" s="6"/>
      <c r="E160" s="6"/>
      <c r="F160" s="125" t="s">
        <v>151</v>
      </c>
      <c r="G160" s="22" t="s">
        <v>211</v>
      </c>
      <c r="H160" s="35">
        <f>SUM(H161:H164)</f>
        <v>450000</v>
      </c>
      <c r="I160" s="36">
        <v>0</v>
      </c>
      <c r="J160" s="35">
        <f t="shared" si="15"/>
        <v>450000</v>
      </c>
    </row>
    <row r="161" spans="1:11" ht="17.45" customHeight="1" x14ac:dyDescent="0.25">
      <c r="A161" s="8"/>
      <c r="B161" s="6"/>
      <c r="C161" s="6"/>
      <c r="D161" s="6"/>
      <c r="E161" s="6"/>
      <c r="F161" s="15" t="s">
        <v>153</v>
      </c>
      <c r="G161" s="21" t="s">
        <v>212</v>
      </c>
      <c r="H161" s="36">
        <v>30000</v>
      </c>
      <c r="I161" s="36">
        <v>0</v>
      </c>
      <c r="J161" s="36">
        <f t="shared" si="15"/>
        <v>30000</v>
      </c>
      <c r="K161" s="63"/>
    </row>
    <row r="162" spans="1:11" ht="21" customHeight="1" x14ac:dyDescent="0.25">
      <c r="A162" s="8"/>
      <c r="B162" s="6"/>
      <c r="C162" s="6"/>
      <c r="D162" s="6"/>
      <c r="E162" s="6"/>
      <c r="F162" s="15" t="s">
        <v>663</v>
      </c>
      <c r="G162" s="21" t="s">
        <v>664</v>
      </c>
      <c r="H162" s="36">
        <v>300000</v>
      </c>
      <c r="I162" s="36"/>
      <c r="J162" s="36">
        <f t="shared" si="15"/>
        <v>300000</v>
      </c>
      <c r="K162" s="128"/>
    </row>
    <row r="163" spans="1:11" ht="26.25" customHeight="1" x14ac:dyDescent="0.25">
      <c r="A163" s="8"/>
      <c r="B163" s="6"/>
      <c r="C163" s="6"/>
      <c r="D163" s="6"/>
      <c r="E163" s="6"/>
      <c r="F163" s="15" t="s">
        <v>665</v>
      </c>
      <c r="G163" s="21" t="s">
        <v>666</v>
      </c>
      <c r="H163" s="36">
        <v>20000</v>
      </c>
      <c r="I163" s="36"/>
      <c r="J163" s="36">
        <f t="shared" si="15"/>
        <v>20000</v>
      </c>
      <c r="K163" s="128"/>
    </row>
    <row r="164" spans="1:11" ht="22.5" customHeight="1" x14ac:dyDescent="0.25">
      <c r="A164" s="8"/>
      <c r="B164" s="6"/>
      <c r="C164" s="6"/>
      <c r="D164" s="6"/>
      <c r="E164" s="6"/>
      <c r="F164" s="15" t="s">
        <v>713</v>
      </c>
      <c r="G164" s="21" t="s">
        <v>714</v>
      </c>
      <c r="H164" s="36">
        <v>100000</v>
      </c>
      <c r="I164" s="36"/>
      <c r="J164" s="36">
        <f t="shared" si="15"/>
        <v>100000</v>
      </c>
      <c r="K164" s="128"/>
    </row>
    <row r="165" spans="1:11" x14ac:dyDescent="0.25">
      <c r="A165" s="8"/>
      <c r="B165" s="6"/>
      <c r="C165" s="6"/>
      <c r="D165" s="6"/>
      <c r="E165" s="6"/>
      <c r="F165" s="52" t="s">
        <v>440</v>
      </c>
      <c r="G165" s="22" t="s">
        <v>152</v>
      </c>
      <c r="H165" s="35">
        <f>SUM(H166)</f>
        <v>550000</v>
      </c>
      <c r="I165" s="36">
        <v>0</v>
      </c>
      <c r="J165" s="35">
        <f t="shared" si="15"/>
        <v>550000</v>
      </c>
    </row>
    <row r="166" spans="1:11" ht="45" x14ac:dyDescent="0.25">
      <c r="A166" s="8"/>
      <c r="B166" s="6"/>
      <c r="C166" s="6"/>
      <c r="D166" s="6"/>
      <c r="E166" s="6"/>
      <c r="F166" s="122" t="s">
        <v>460</v>
      </c>
      <c r="G166" s="22" t="s">
        <v>213</v>
      </c>
      <c r="H166" s="35">
        <f>SUM(H167:H171)</f>
        <v>550000</v>
      </c>
      <c r="I166" s="36"/>
      <c r="J166" s="35">
        <f t="shared" si="15"/>
        <v>550000</v>
      </c>
    </row>
    <row r="167" spans="1:11" hidden="1" x14ac:dyDescent="0.25">
      <c r="A167" s="8"/>
      <c r="B167" s="6"/>
      <c r="C167" s="6"/>
      <c r="D167" s="6"/>
      <c r="E167" s="6"/>
      <c r="F167" s="15" t="s">
        <v>667</v>
      </c>
      <c r="G167" s="21" t="s">
        <v>668</v>
      </c>
      <c r="H167" s="38">
        <v>0</v>
      </c>
      <c r="I167" s="36"/>
      <c r="J167" s="36">
        <f t="shared" si="15"/>
        <v>0</v>
      </c>
    </row>
    <row r="168" spans="1:11" ht="20.25" customHeight="1" x14ac:dyDescent="0.25">
      <c r="A168" s="8"/>
      <c r="B168" s="6"/>
      <c r="C168" s="6"/>
      <c r="D168" s="6"/>
      <c r="E168" s="6"/>
      <c r="F168" s="15" t="s">
        <v>669</v>
      </c>
      <c r="G168" s="21" t="s">
        <v>670</v>
      </c>
      <c r="H168" s="38">
        <v>175000</v>
      </c>
      <c r="I168" s="36"/>
      <c r="J168" s="36">
        <f t="shared" si="15"/>
        <v>175000</v>
      </c>
    </row>
    <row r="169" spans="1:11" ht="17.25" customHeight="1" x14ac:dyDescent="0.25">
      <c r="A169" s="8"/>
      <c r="B169" s="6"/>
      <c r="C169" s="6"/>
      <c r="D169" s="6"/>
      <c r="E169" s="6"/>
      <c r="F169" s="15" t="s">
        <v>361</v>
      </c>
      <c r="G169" s="21" t="s">
        <v>671</v>
      </c>
      <c r="H169" s="38">
        <v>200000</v>
      </c>
      <c r="I169" s="36"/>
      <c r="J169" s="36">
        <f t="shared" si="15"/>
        <v>200000</v>
      </c>
      <c r="K169" s="55"/>
    </row>
    <row r="170" spans="1:11" x14ac:dyDescent="0.25">
      <c r="A170" s="8"/>
      <c r="B170" s="6"/>
      <c r="C170" s="6"/>
      <c r="D170" s="6"/>
      <c r="E170" s="6"/>
      <c r="F170" s="15" t="s">
        <v>672</v>
      </c>
      <c r="G170" s="21" t="s">
        <v>673</v>
      </c>
      <c r="H170" s="38">
        <v>125000</v>
      </c>
      <c r="I170" s="36"/>
      <c r="J170" s="36">
        <f t="shared" si="15"/>
        <v>125000</v>
      </c>
      <c r="K170" s="55" t="s">
        <v>763</v>
      </c>
    </row>
    <row r="171" spans="1:11" ht="14.25" customHeight="1" x14ac:dyDescent="0.25">
      <c r="A171" s="8"/>
      <c r="B171" s="6"/>
      <c r="C171" s="6"/>
      <c r="D171" s="6"/>
      <c r="E171" s="6"/>
      <c r="F171" s="15" t="s">
        <v>674</v>
      </c>
      <c r="G171" s="21" t="s">
        <v>675</v>
      </c>
      <c r="H171" s="38">
        <v>50000</v>
      </c>
      <c r="I171" s="36"/>
      <c r="J171" s="36">
        <f t="shared" si="15"/>
        <v>50000</v>
      </c>
      <c r="K171" s="55" t="s">
        <v>763</v>
      </c>
    </row>
    <row r="172" spans="1:11" ht="32.450000000000003" customHeight="1" x14ac:dyDescent="0.25">
      <c r="A172" s="8" t="s">
        <v>15</v>
      </c>
      <c r="B172" s="9">
        <v>977</v>
      </c>
      <c r="C172" s="9" t="s">
        <v>33</v>
      </c>
      <c r="D172" s="9"/>
      <c r="E172" s="9"/>
      <c r="F172" s="85" t="s">
        <v>441</v>
      </c>
      <c r="G172" s="39" t="s">
        <v>77</v>
      </c>
      <c r="H172" s="35">
        <f>SUM(H173+H179+H185+H191+H194)</f>
        <v>4549857</v>
      </c>
      <c r="I172" s="35">
        <f>SUM(I173+I179+I185+I191+I194)</f>
        <v>1523856.59</v>
      </c>
      <c r="J172" s="35">
        <f t="shared" ref="J172:J214" si="16">SUM(H172:I172)</f>
        <v>6073713.5899999999</v>
      </c>
    </row>
    <row r="173" spans="1:11" ht="30" customHeight="1" x14ac:dyDescent="0.25">
      <c r="A173" s="8"/>
      <c r="B173" s="9"/>
      <c r="C173" s="9"/>
      <c r="D173" s="9"/>
      <c r="E173" s="9"/>
      <c r="F173" s="147" t="s">
        <v>461</v>
      </c>
      <c r="G173" s="39" t="s">
        <v>162</v>
      </c>
      <c r="H173" s="35">
        <f>SUM(H174:H178)</f>
        <v>1050000</v>
      </c>
      <c r="I173" s="37">
        <v>0</v>
      </c>
      <c r="J173" s="35">
        <f t="shared" si="16"/>
        <v>1050000</v>
      </c>
    </row>
    <row r="174" spans="1:11" ht="26.25" customHeight="1" x14ac:dyDescent="0.25">
      <c r="A174" s="8"/>
      <c r="B174" s="9"/>
      <c r="C174" s="9"/>
      <c r="D174" s="9"/>
      <c r="E174" s="130"/>
      <c r="F174" s="131" t="s">
        <v>499</v>
      </c>
      <c r="G174" s="132" t="s">
        <v>503</v>
      </c>
      <c r="H174" s="166">
        <v>150000</v>
      </c>
      <c r="I174" s="37"/>
      <c r="J174" s="36">
        <f t="shared" si="16"/>
        <v>150000</v>
      </c>
    </row>
    <row r="175" spans="1:11" ht="44.25" hidden="1" customHeight="1" x14ac:dyDescent="0.25">
      <c r="A175" s="8"/>
      <c r="B175" s="9"/>
      <c r="C175" s="9"/>
      <c r="D175" s="9"/>
      <c r="E175" s="9"/>
      <c r="F175" s="158" t="s">
        <v>500</v>
      </c>
      <c r="G175" s="132" t="s">
        <v>504</v>
      </c>
      <c r="H175" s="166">
        <v>0</v>
      </c>
      <c r="I175" s="37"/>
      <c r="J175" s="36">
        <f t="shared" si="16"/>
        <v>0</v>
      </c>
      <c r="K175" s="55" t="s">
        <v>763</v>
      </c>
    </row>
    <row r="176" spans="1:11" ht="26.25" hidden="1" customHeight="1" x14ac:dyDescent="0.25">
      <c r="A176" s="8"/>
      <c r="B176" s="9"/>
      <c r="C176" s="9"/>
      <c r="D176" s="9"/>
      <c r="E176" s="130"/>
      <c r="F176" s="131" t="s">
        <v>501</v>
      </c>
      <c r="G176" s="132" t="s">
        <v>505</v>
      </c>
      <c r="H176" s="166">
        <v>0</v>
      </c>
      <c r="I176" s="37"/>
      <c r="J176" s="36">
        <f t="shared" si="16"/>
        <v>0</v>
      </c>
      <c r="K176" s="55" t="s">
        <v>763</v>
      </c>
    </row>
    <row r="177" spans="1:11" ht="24" customHeight="1" x14ac:dyDescent="0.25">
      <c r="A177" s="8"/>
      <c r="B177" s="9"/>
      <c r="C177" s="9"/>
      <c r="D177" s="9"/>
      <c r="E177" s="9"/>
      <c r="F177" s="158" t="s">
        <v>502</v>
      </c>
      <c r="G177" s="132" t="s">
        <v>506</v>
      </c>
      <c r="H177" s="166">
        <v>900000</v>
      </c>
      <c r="I177" s="37">
        <v>0</v>
      </c>
      <c r="J177" s="36">
        <f t="shared" si="16"/>
        <v>900000</v>
      </c>
      <c r="K177" s="60"/>
    </row>
    <row r="178" spans="1:11" ht="24" hidden="1" customHeight="1" x14ac:dyDescent="0.25">
      <c r="A178" s="8"/>
      <c r="B178" s="9"/>
      <c r="C178" s="9"/>
      <c r="D178" s="9"/>
      <c r="E178" s="130"/>
      <c r="F178" s="131" t="s">
        <v>720</v>
      </c>
      <c r="G178" s="132" t="s">
        <v>721</v>
      </c>
      <c r="H178" s="36">
        <v>0</v>
      </c>
      <c r="I178" s="37"/>
      <c r="J178" s="36">
        <f t="shared" si="16"/>
        <v>0</v>
      </c>
      <c r="K178" s="64"/>
    </row>
    <row r="179" spans="1:11" ht="24" customHeight="1" x14ac:dyDescent="0.25">
      <c r="A179" s="8"/>
      <c r="B179" s="9"/>
      <c r="C179" s="9"/>
      <c r="D179" s="9"/>
      <c r="E179" s="130"/>
      <c r="F179" s="77" t="s">
        <v>507</v>
      </c>
      <c r="G179" s="156" t="s">
        <v>163</v>
      </c>
      <c r="H179" s="35">
        <f>SUM(H180:H184)</f>
        <v>30000</v>
      </c>
      <c r="I179" s="35">
        <f>SUM(I180:I184)</f>
        <v>0</v>
      </c>
      <c r="J179" s="35">
        <f>SUM(H179:I179)</f>
        <v>30000</v>
      </c>
      <c r="K179" s="64"/>
    </row>
    <row r="180" spans="1:11" ht="0.75" customHeight="1" x14ac:dyDescent="0.25">
      <c r="A180" s="8"/>
      <c r="B180" s="9"/>
      <c r="C180" s="9"/>
      <c r="D180" s="9"/>
      <c r="E180" s="130"/>
      <c r="F180" s="131" t="s">
        <v>508</v>
      </c>
      <c r="G180" s="132" t="s">
        <v>513</v>
      </c>
      <c r="H180" s="166">
        <v>0</v>
      </c>
      <c r="I180" s="37"/>
      <c r="J180" s="36">
        <f t="shared" ref="J180:J184" si="17">SUM(H180:I180)</f>
        <v>0</v>
      </c>
      <c r="K180" s="64"/>
    </row>
    <row r="181" spans="1:11" ht="27.75" hidden="1" customHeight="1" x14ac:dyDescent="0.25">
      <c r="A181" s="8"/>
      <c r="B181" s="9"/>
      <c r="C181" s="9"/>
      <c r="D181" s="9"/>
      <c r="E181" s="130"/>
      <c r="F181" s="131" t="s">
        <v>509</v>
      </c>
      <c r="G181" s="132" t="s">
        <v>514</v>
      </c>
      <c r="H181" s="166">
        <v>0</v>
      </c>
      <c r="I181" s="37"/>
      <c r="J181" s="36">
        <f t="shared" si="17"/>
        <v>0</v>
      </c>
      <c r="K181" s="64"/>
    </row>
    <row r="182" spans="1:11" ht="27.75" customHeight="1" x14ac:dyDescent="0.25">
      <c r="A182" s="8"/>
      <c r="B182" s="9"/>
      <c r="C182" s="9"/>
      <c r="D182" s="9"/>
      <c r="E182" s="130"/>
      <c r="F182" s="131" t="s">
        <v>510</v>
      </c>
      <c r="G182" s="132" t="s">
        <v>705</v>
      </c>
      <c r="H182" s="166">
        <v>30000</v>
      </c>
      <c r="I182" s="36">
        <v>0</v>
      </c>
      <c r="J182" s="36">
        <f t="shared" si="17"/>
        <v>30000</v>
      </c>
      <c r="K182" s="64"/>
    </row>
    <row r="183" spans="1:11" ht="24" hidden="1" customHeight="1" x14ac:dyDescent="0.25">
      <c r="A183" s="8"/>
      <c r="B183" s="9"/>
      <c r="C183" s="9"/>
      <c r="D183" s="9"/>
      <c r="E183" s="130"/>
      <c r="F183" s="131" t="s">
        <v>511</v>
      </c>
      <c r="G183" s="132" t="s">
        <v>515</v>
      </c>
      <c r="H183" s="166">
        <v>0</v>
      </c>
      <c r="I183" s="37"/>
      <c r="J183" s="36">
        <f t="shared" si="17"/>
        <v>0</v>
      </c>
      <c r="K183" s="64"/>
    </row>
    <row r="184" spans="1:11" ht="24" hidden="1" customHeight="1" x14ac:dyDescent="0.25">
      <c r="A184" s="8"/>
      <c r="B184" s="9"/>
      <c r="C184" s="9"/>
      <c r="D184" s="9"/>
      <c r="E184" s="130"/>
      <c r="F184" s="131" t="s">
        <v>512</v>
      </c>
      <c r="G184" s="132" t="s">
        <v>516</v>
      </c>
      <c r="H184" s="166">
        <v>0</v>
      </c>
      <c r="I184" s="37"/>
      <c r="J184" s="36">
        <f t="shared" si="17"/>
        <v>0</v>
      </c>
      <c r="K184" s="64"/>
    </row>
    <row r="185" spans="1:11" ht="32.25" customHeight="1" x14ac:dyDescent="0.25">
      <c r="A185" s="8"/>
      <c r="B185" s="9"/>
      <c r="C185" s="9"/>
      <c r="D185" s="9"/>
      <c r="E185" s="130"/>
      <c r="F185" s="77" t="s">
        <v>517</v>
      </c>
      <c r="G185" s="156" t="s">
        <v>164</v>
      </c>
      <c r="H185" s="167">
        <f>SUM(H186:H189)</f>
        <v>1523857</v>
      </c>
      <c r="I185" s="35">
        <f>SUM(I186:I189)</f>
        <v>1523856.59</v>
      </c>
      <c r="J185" s="35">
        <f>SUM(H185:I185)</f>
        <v>3047713.59</v>
      </c>
      <c r="K185" s="64"/>
    </row>
    <row r="186" spans="1:11" ht="17.25" hidden="1" customHeight="1" x14ac:dyDescent="0.25">
      <c r="A186" s="8"/>
      <c r="B186" s="9"/>
      <c r="C186" s="9"/>
      <c r="D186" s="9"/>
      <c r="E186" s="130"/>
      <c r="F186" s="131" t="s">
        <v>519</v>
      </c>
      <c r="G186" s="132" t="s">
        <v>518</v>
      </c>
      <c r="H186" s="166">
        <v>0</v>
      </c>
      <c r="I186" s="37">
        <v>0</v>
      </c>
      <c r="J186" s="36">
        <f>SUM(H186:I186)</f>
        <v>0</v>
      </c>
      <c r="K186" s="64"/>
    </row>
    <row r="187" spans="1:11" ht="24" hidden="1" customHeight="1" x14ac:dyDescent="0.25">
      <c r="A187" s="8"/>
      <c r="B187" s="9"/>
      <c r="C187" s="9"/>
      <c r="D187" s="9"/>
      <c r="E187" s="130"/>
      <c r="F187" s="131" t="s">
        <v>521</v>
      </c>
      <c r="G187" s="132" t="s">
        <v>520</v>
      </c>
      <c r="H187" s="166">
        <v>0</v>
      </c>
      <c r="I187" s="37">
        <v>0</v>
      </c>
      <c r="J187" s="36">
        <f t="shared" ref="J187:J192" si="18">SUM(H187:I187)</f>
        <v>0</v>
      </c>
      <c r="K187" s="64"/>
    </row>
    <row r="188" spans="1:11" ht="44.25" customHeight="1" x14ac:dyDescent="0.25">
      <c r="A188" s="8"/>
      <c r="B188" s="9"/>
      <c r="C188" s="9"/>
      <c r="D188" s="9"/>
      <c r="E188" s="130"/>
      <c r="F188" s="131" t="s">
        <v>530</v>
      </c>
      <c r="G188" s="132" t="s">
        <v>531</v>
      </c>
      <c r="H188" s="166">
        <v>1523857</v>
      </c>
      <c r="I188" s="37">
        <v>0</v>
      </c>
      <c r="J188" s="36">
        <f t="shared" si="18"/>
        <v>1523857</v>
      </c>
      <c r="K188" s="64"/>
    </row>
    <row r="189" spans="1:11" ht="42" customHeight="1" x14ac:dyDescent="0.25">
      <c r="A189" s="8"/>
      <c r="B189" s="9"/>
      <c r="C189" s="9"/>
      <c r="D189" s="9"/>
      <c r="E189" s="130"/>
      <c r="F189" s="131" t="s">
        <v>530</v>
      </c>
      <c r="G189" s="132" t="s">
        <v>531</v>
      </c>
      <c r="H189" s="166">
        <v>0</v>
      </c>
      <c r="I189" s="36">
        <v>1523856.59</v>
      </c>
      <c r="J189" s="36">
        <f t="shared" si="18"/>
        <v>1523856.59</v>
      </c>
      <c r="K189" s="64"/>
    </row>
    <row r="190" spans="1:11" ht="30" hidden="1" customHeight="1" x14ac:dyDescent="0.25">
      <c r="A190" s="8"/>
      <c r="B190" s="9"/>
      <c r="C190" s="9"/>
      <c r="D190" s="9"/>
      <c r="E190" s="130"/>
      <c r="F190" s="131" t="s">
        <v>776</v>
      </c>
      <c r="G190" s="132" t="s">
        <v>777</v>
      </c>
      <c r="H190" s="166">
        <v>0</v>
      </c>
      <c r="I190" s="36">
        <v>0</v>
      </c>
      <c r="J190" s="36">
        <f t="shared" ref="J190" si="19">SUM(H190:I190)</f>
        <v>0</v>
      </c>
      <c r="K190" s="64"/>
    </row>
    <row r="191" spans="1:11" ht="24" customHeight="1" x14ac:dyDescent="0.25">
      <c r="A191" s="8"/>
      <c r="B191" s="9"/>
      <c r="C191" s="9"/>
      <c r="D191" s="9"/>
      <c r="E191" s="130"/>
      <c r="F191" s="77" t="s">
        <v>522</v>
      </c>
      <c r="G191" s="156" t="s">
        <v>165</v>
      </c>
      <c r="H191" s="167">
        <f>SUM(H192:H193)</f>
        <v>50000</v>
      </c>
      <c r="I191" s="37"/>
      <c r="J191" s="35">
        <f t="shared" si="18"/>
        <v>50000</v>
      </c>
      <c r="K191" s="64"/>
    </row>
    <row r="192" spans="1:11" ht="24" customHeight="1" x14ac:dyDescent="0.25">
      <c r="A192" s="8"/>
      <c r="B192" s="9"/>
      <c r="C192" s="9"/>
      <c r="D192" s="9"/>
      <c r="E192" s="130"/>
      <c r="F192" s="131" t="s">
        <v>524</v>
      </c>
      <c r="G192" s="132" t="s">
        <v>523</v>
      </c>
      <c r="H192" s="166">
        <v>50000</v>
      </c>
      <c r="I192" s="37"/>
      <c r="J192" s="36">
        <f t="shared" si="18"/>
        <v>50000</v>
      </c>
      <c r="K192" s="64"/>
    </row>
    <row r="193" spans="1:12" ht="29.25" hidden="1" customHeight="1" x14ac:dyDescent="0.25">
      <c r="A193" s="8"/>
      <c r="B193" s="9"/>
      <c r="C193" s="9"/>
      <c r="D193" s="9"/>
      <c r="E193" s="130"/>
      <c r="F193" s="131" t="s">
        <v>526</v>
      </c>
      <c r="G193" s="132" t="s">
        <v>525</v>
      </c>
      <c r="H193" s="166">
        <v>0</v>
      </c>
      <c r="I193" s="36">
        <v>0</v>
      </c>
      <c r="J193" s="36">
        <f t="shared" si="16"/>
        <v>0</v>
      </c>
    </row>
    <row r="194" spans="1:12" ht="24.75" customHeight="1" x14ac:dyDescent="0.25">
      <c r="A194" s="8"/>
      <c r="B194" s="9"/>
      <c r="C194" s="9"/>
      <c r="D194" s="9"/>
      <c r="E194" s="130"/>
      <c r="F194" s="77" t="s">
        <v>527</v>
      </c>
      <c r="G194" s="156" t="s">
        <v>166</v>
      </c>
      <c r="H194" s="167">
        <f>SUM(H195:H196)</f>
        <v>1896000</v>
      </c>
      <c r="I194" s="36">
        <v>0</v>
      </c>
      <c r="J194" s="35">
        <f t="shared" si="16"/>
        <v>1896000</v>
      </c>
    </row>
    <row r="195" spans="1:12" ht="28.5" customHeight="1" x14ac:dyDescent="0.25">
      <c r="A195" s="8"/>
      <c r="B195" s="9"/>
      <c r="C195" s="9"/>
      <c r="D195" s="9"/>
      <c r="E195" s="130"/>
      <c r="F195" s="131" t="s">
        <v>595</v>
      </c>
      <c r="G195" s="132" t="s">
        <v>528</v>
      </c>
      <c r="H195" s="166">
        <v>1680000</v>
      </c>
      <c r="I195" s="37">
        <v>0</v>
      </c>
      <c r="J195" s="36">
        <f t="shared" si="16"/>
        <v>1680000</v>
      </c>
      <c r="K195" s="55"/>
    </row>
    <row r="196" spans="1:12" ht="37.5" customHeight="1" x14ac:dyDescent="0.25">
      <c r="A196" s="8"/>
      <c r="B196" s="9"/>
      <c r="C196" s="9"/>
      <c r="D196" s="9"/>
      <c r="E196" s="130"/>
      <c r="F196" s="131" t="s">
        <v>596</v>
      </c>
      <c r="G196" s="132" t="s">
        <v>529</v>
      </c>
      <c r="H196" s="166">
        <v>216000</v>
      </c>
      <c r="I196" s="37">
        <v>0</v>
      </c>
      <c r="J196" s="36">
        <f t="shared" si="16"/>
        <v>216000</v>
      </c>
    </row>
    <row r="197" spans="1:12" ht="18.75" hidden="1" customHeight="1" x14ac:dyDescent="0.25">
      <c r="A197" s="8"/>
      <c r="B197" s="9"/>
      <c r="C197" s="9"/>
      <c r="D197" s="9"/>
      <c r="E197" s="9"/>
      <c r="F197" s="148" t="s">
        <v>168</v>
      </c>
      <c r="G197" s="157" t="s">
        <v>167</v>
      </c>
      <c r="H197" s="36">
        <f>SUM(H198)</f>
        <v>0</v>
      </c>
      <c r="I197" s="36">
        <v>0</v>
      </c>
      <c r="J197" s="36">
        <f t="shared" si="16"/>
        <v>0</v>
      </c>
    </row>
    <row r="198" spans="1:12" ht="17.25" hidden="1" customHeight="1" x14ac:dyDescent="0.25">
      <c r="A198" s="8"/>
      <c r="B198" s="9"/>
      <c r="C198" s="9"/>
      <c r="D198" s="9"/>
      <c r="E198" s="9"/>
      <c r="F198" s="15" t="s">
        <v>169</v>
      </c>
      <c r="G198" s="21" t="s">
        <v>170</v>
      </c>
      <c r="H198" s="36">
        <v>0</v>
      </c>
      <c r="I198" s="36">
        <v>0</v>
      </c>
      <c r="J198" s="36">
        <f t="shared" si="16"/>
        <v>0</v>
      </c>
    </row>
    <row r="199" spans="1:12" ht="42.75" customHeight="1" x14ac:dyDescent="0.25">
      <c r="A199" s="8" t="s">
        <v>16</v>
      </c>
      <c r="B199" s="9" t="s">
        <v>24</v>
      </c>
      <c r="C199" s="9" t="s">
        <v>30</v>
      </c>
      <c r="D199" s="9"/>
      <c r="E199" s="9"/>
      <c r="F199" s="85" t="s">
        <v>442</v>
      </c>
      <c r="G199" s="22" t="s">
        <v>78</v>
      </c>
      <c r="H199" s="35">
        <f>SUM(H200+H205+H228)</f>
        <v>1000000</v>
      </c>
      <c r="I199" s="35">
        <f>SUM(I200+I205+I228)</f>
        <v>1090488.22</v>
      </c>
      <c r="J199" s="35">
        <f t="shared" si="16"/>
        <v>2090488.22</v>
      </c>
      <c r="K199" s="82" t="s">
        <v>763</v>
      </c>
    </row>
    <row r="200" spans="1:12" ht="16.899999999999999" customHeight="1" x14ac:dyDescent="0.25">
      <c r="A200" s="8"/>
      <c r="B200" s="9"/>
      <c r="C200" s="9"/>
      <c r="D200" s="9"/>
      <c r="E200" s="9"/>
      <c r="F200" s="20" t="s">
        <v>110</v>
      </c>
      <c r="G200" s="22" t="s">
        <v>180</v>
      </c>
      <c r="H200" s="35">
        <f>SUM(H201+H204)</f>
        <v>500000</v>
      </c>
      <c r="I200" s="36">
        <v>0</v>
      </c>
      <c r="J200" s="35">
        <f t="shared" si="16"/>
        <v>500000</v>
      </c>
    </row>
    <row r="201" spans="1:12" ht="22.5" customHeight="1" x14ac:dyDescent="0.25">
      <c r="A201" s="8"/>
      <c r="B201" s="9"/>
      <c r="C201" s="9"/>
      <c r="D201" s="9"/>
      <c r="E201" s="130"/>
      <c r="F201" s="149" t="s">
        <v>571</v>
      </c>
      <c r="G201" s="67" t="s">
        <v>572</v>
      </c>
      <c r="H201" s="36">
        <v>400000</v>
      </c>
      <c r="I201" s="36"/>
      <c r="J201" s="36">
        <f t="shared" si="16"/>
        <v>400000</v>
      </c>
      <c r="K201" s="55"/>
    </row>
    <row r="202" spans="1:12" ht="18.75" hidden="1" customHeight="1" thickBot="1" x14ac:dyDescent="0.3">
      <c r="A202" s="8"/>
      <c r="B202" s="9"/>
      <c r="C202" s="9"/>
      <c r="D202" s="9"/>
      <c r="E202" s="9"/>
      <c r="F202" s="101" t="s">
        <v>374</v>
      </c>
      <c r="G202" s="21"/>
      <c r="H202" s="36">
        <v>1050000</v>
      </c>
      <c r="I202" s="36"/>
      <c r="J202" s="36">
        <f t="shared" si="16"/>
        <v>1050000</v>
      </c>
      <c r="K202" s="55"/>
    </row>
    <row r="203" spans="1:12" ht="21.75" hidden="1" customHeight="1" thickBot="1" x14ac:dyDescent="0.3">
      <c r="A203" s="8"/>
      <c r="B203" s="9"/>
      <c r="C203" s="9"/>
      <c r="D203" s="9"/>
      <c r="E203" s="9"/>
      <c r="F203" s="101" t="s">
        <v>371</v>
      </c>
      <c r="G203" s="21"/>
      <c r="H203" s="36">
        <v>450000</v>
      </c>
      <c r="I203" s="36"/>
      <c r="J203" s="36">
        <f t="shared" si="16"/>
        <v>450000</v>
      </c>
      <c r="K203" s="55"/>
      <c r="L203" s="55"/>
    </row>
    <row r="204" spans="1:12" ht="39.75" customHeight="1" x14ac:dyDescent="0.25">
      <c r="A204" s="8"/>
      <c r="B204" s="9"/>
      <c r="C204" s="9"/>
      <c r="D204" s="9"/>
      <c r="E204" s="130"/>
      <c r="F204" s="149" t="s">
        <v>573</v>
      </c>
      <c r="G204" s="67" t="s">
        <v>574</v>
      </c>
      <c r="H204" s="36">
        <v>100000</v>
      </c>
      <c r="I204" s="36"/>
      <c r="J204" s="36">
        <f t="shared" si="16"/>
        <v>100000</v>
      </c>
      <c r="K204" s="55"/>
      <c r="L204" s="55"/>
    </row>
    <row r="205" spans="1:12" ht="32.25" customHeight="1" x14ac:dyDescent="0.25">
      <c r="A205" s="8"/>
      <c r="B205" s="9"/>
      <c r="C205" s="9"/>
      <c r="D205" s="9"/>
      <c r="E205" s="9"/>
      <c r="F205" s="20" t="s">
        <v>576</v>
      </c>
      <c r="G205" s="22" t="s">
        <v>575</v>
      </c>
      <c r="H205" s="35">
        <f>SUM(H206:H227)</f>
        <v>480000</v>
      </c>
      <c r="I205" s="35">
        <f>SUM(I206:I227)</f>
        <v>906345</v>
      </c>
      <c r="J205" s="35">
        <f t="shared" si="16"/>
        <v>1386345</v>
      </c>
      <c r="K205" s="55"/>
      <c r="L205" s="55"/>
    </row>
    <row r="206" spans="1:12" ht="30.75" hidden="1" customHeight="1" thickBot="1" x14ac:dyDescent="0.3">
      <c r="A206" s="8"/>
      <c r="B206" s="9"/>
      <c r="C206" s="9"/>
      <c r="D206" s="9"/>
      <c r="E206" s="9"/>
      <c r="F206" s="54" t="s">
        <v>253</v>
      </c>
      <c r="G206" s="21" t="s">
        <v>578</v>
      </c>
      <c r="H206" s="36">
        <v>0</v>
      </c>
      <c r="I206" s="36"/>
      <c r="J206" s="36">
        <f t="shared" si="16"/>
        <v>0</v>
      </c>
      <c r="K206" s="64"/>
    </row>
    <row r="207" spans="1:12" ht="18.75" hidden="1" customHeight="1" thickBot="1" x14ac:dyDescent="0.3">
      <c r="A207" s="8"/>
      <c r="B207" s="9"/>
      <c r="C207" s="9"/>
      <c r="D207" s="9"/>
      <c r="E207" s="9"/>
      <c r="F207" s="123" t="s">
        <v>254</v>
      </c>
      <c r="G207" s="21" t="s">
        <v>579</v>
      </c>
      <c r="H207" s="36">
        <v>0</v>
      </c>
      <c r="I207" s="36"/>
      <c r="J207" s="36">
        <f t="shared" si="16"/>
        <v>0</v>
      </c>
      <c r="K207" s="64"/>
    </row>
    <row r="208" spans="1:12" ht="18.75" hidden="1" customHeight="1" thickBot="1" x14ac:dyDescent="0.3">
      <c r="A208" s="8"/>
      <c r="B208" s="9"/>
      <c r="C208" s="9"/>
      <c r="D208" s="9"/>
      <c r="E208" s="9"/>
      <c r="F208" s="123" t="s">
        <v>264</v>
      </c>
      <c r="G208" s="21" t="s">
        <v>259</v>
      </c>
      <c r="H208" s="36">
        <v>0</v>
      </c>
      <c r="I208" s="36"/>
      <c r="J208" s="36">
        <f t="shared" si="16"/>
        <v>0</v>
      </c>
      <c r="K208" s="64"/>
    </row>
    <row r="209" spans="1:12" ht="50.25" hidden="1" customHeight="1" x14ac:dyDescent="0.25">
      <c r="A209" s="8"/>
      <c r="B209" s="9"/>
      <c r="C209" s="9"/>
      <c r="D209" s="9"/>
      <c r="E209" s="9"/>
      <c r="F209" s="124" t="s">
        <v>255</v>
      </c>
      <c r="G209" s="21" t="s">
        <v>580</v>
      </c>
      <c r="H209" s="36">
        <v>0</v>
      </c>
      <c r="I209" s="36"/>
      <c r="J209" s="36">
        <f t="shared" si="16"/>
        <v>0</v>
      </c>
      <c r="K209" s="64"/>
      <c r="L209" s="55"/>
    </row>
    <row r="210" spans="1:12" ht="10.5" hidden="1" customHeight="1" thickBot="1" x14ac:dyDescent="0.3">
      <c r="A210" s="8"/>
      <c r="B210" s="9"/>
      <c r="C210" s="9"/>
      <c r="D210" s="9"/>
      <c r="E210" s="9"/>
      <c r="F210" s="123" t="s">
        <v>256</v>
      </c>
      <c r="G210" s="21" t="s">
        <v>260</v>
      </c>
      <c r="H210" s="36">
        <v>0</v>
      </c>
      <c r="I210" s="36"/>
      <c r="J210" s="36">
        <f t="shared" si="16"/>
        <v>0</v>
      </c>
      <c r="K210" s="64">
        <v>0</v>
      </c>
      <c r="L210" s="55">
        <v>0</v>
      </c>
    </row>
    <row r="211" spans="1:12" ht="12.75" hidden="1" customHeight="1" thickBot="1" x14ac:dyDescent="0.3">
      <c r="A211" s="8"/>
      <c r="B211" s="9"/>
      <c r="C211" s="9"/>
      <c r="D211" s="9"/>
      <c r="E211" s="9"/>
      <c r="F211" s="150" t="s">
        <v>257</v>
      </c>
      <c r="G211" s="21" t="s">
        <v>261</v>
      </c>
      <c r="H211" s="36"/>
      <c r="I211" s="36"/>
      <c r="J211" s="36">
        <f t="shared" si="16"/>
        <v>0</v>
      </c>
      <c r="K211" s="64"/>
    </row>
    <row r="212" spans="1:12" ht="24" hidden="1" customHeight="1" x14ac:dyDescent="0.25">
      <c r="A212" s="8"/>
      <c r="B212" s="9"/>
      <c r="C212" s="9"/>
      <c r="D212" s="9"/>
      <c r="E212" s="130"/>
      <c r="F212" s="75" t="s">
        <v>581</v>
      </c>
      <c r="G212" s="67" t="s">
        <v>582</v>
      </c>
      <c r="H212" s="36">
        <v>0</v>
      </c>
      <c r="I212" s="36"/>
      <c r="J212" s="36">
        <f t="shared" si="16"/>
        <v>0</v>
      </c>
      <c r="K212" s="64"/>
      <c r="L212" s="55"/>
    </row>
    <row r="213" spans="1:12" ht="16.5" hidden="1" customHeight="1" thickBot="1" x14ac:dyDescent="0.3">
      <c r="A213" s="8"/>
      <c r="B213" s="9"/>
      <c r="C213" s="9"/>
      <c r="D213" s="9"/>
      <c r="E213" s="9"/>
      <c r="F213" s="150" t="s">
        <v>258</v>
      </c>
      <c r="G213" s="21" t="s">
        <v>262</v>
      </c>
      <c r="H213" s="36">
        <v>0</v>
      </c>
      <c r="I213" s="36">
        <v>0</v>
      </c>
      <c r="J213" s="36">
        <f t="shared" si="16"/>
        <v>0</v>
      </c>
      <c r="K213" s="64"/>
      <c r="L213" s="73"/>
    </row>
    <row r="214" spans="1:12" ht="15.75" customHeight="1" x14ac:dyDescent="0.25">
      <c r="A214" s="8"/>
      <c r="B214" s="9"/>
      <c r="C214" s="9"/>
      <c r="D214" s="9"/>
      <c r="E214" s="9"/>
      <c r="F214" s="15" t="s">
        <v>282</v>
      </c>
      <c r="G214" s="21" t="s">
        <v>677</v>
      </c>
      <c r="H214" s="36">
        <v>20000</v>
      </c>
      <c r="I214" s="36">
        <v>0</v>
      </c>
      <c r="J214" s="36">
        <f t="shared" si="16"/>
        <v>20000</v>
      </c>
      <c r="K214" s="72"/>
    </row>
    <row r="215" spans="1:12" ht="24" customHeight="1" x14ac:dyDescent="0.25">
      <c r="A215" s="8"/>
      <c r="B215" s="9"/>
      <c r="C215" s="9"/>
      <c r="D215" s="9"/>
      <c r="E215" s="9"/>
      <c r="F215" s="15" t="s">
        <v>285</v>
      </c>
      <c r="G215" s="21" t="s">
        <v>717</v>
      </c>
      <c r="H215" s="36">
        <v>10000</v>
      </c>
      <c r="I215" s="36">
        <v>906345</v>
      </c>
      <c r="J215" s="36">
        <f>SUM(H215:I215)</f>
        <v>916345</v>
      </c>
      <c r="K215" s="64"/>
    </row>
    <row r="216" spans="1:12" ht="24.75" hidden="1" customHeight="1" x14ac:dyDescent="0.25">
      <c r="A216" s="8"/>
      <c r="B216" s="9"/>
      <c r="C216" s="9"/>
      <c r="D216" s="9"/>
      <c r="E216" s="9"/>
      <c r="F216" s="15" t="s">
        <v>286</v>
      </c>
      <c r="G216" s="21" t="s">
        <v>717</v>
      </c>
      <c r="H216" s="36">
        <v>0</v>
      </c>
      <c r="I216" s="36">
        <v>0</v>
      </c>
      <c r="J216" s="36">
        <f>SUM(H216:I216)</f>
        <v>0</v>
      </c>
      <c r="K216" s="64"/>
    </row>
    <row r="217" spans="1:12" ht="11.25" hidden="1" customHeight="1" thickBot="1" x14ac:dyDescent="0.3">
      <c r="A217" s="8"/>
      <c r="B217" s="9"/>
      <c r="C217" s="9"/>
      <c r="D217" s="9"/>
      <c r="E217" s="9"/>
      <c r="F217" s="123" t="s">
        <v>294</v>
      </c>
      <c r="G217" s="21" t="s">
        <v>296</v>
      </c>
      <c r="H217" s="36">
        <v>0</v>
      </c>
      <c r="I217" s="36"/>
      <c r="J217" s="36">
        <f t="shared" ref="J217:J218" si="20">SUM(H217:I217)</f>
        <v>0</v>
      </c>
      <c r="K217" s="64"/>
    </row>
    <row r="218" spans="1:12" ht="12" hidden="1" customHeight="1" thickBot="1" x14ac:dyDescent="0.3">
      <c r="A218" s="8"/>
      <c r="B218" s="9"/>
      <c r="C218" s="9"/>
      <c r="D218" s="9"/>
      <c r="E218" s="9"/>
      <c r="F218" s="54" t="s">
        <v>295</v>
      </c>
      <c r="G218" s="21" t="s">
        <v>297</v>
      </c>
      <c r="H218" s="36">
        <v>0</v>
      </c>
      <c r="I218" s="36"/>
      <c r="J218" s="36">
        <f t="shared" si="20"/>
        <v>0</v>
      </c>
      <c r="K218" s="64"/>
    </row>
    <row r="219" spans="1:12" ht="0.75" hidden="1" customHeight="1" x14ac:dyDescent="0.25">
      <c r="A219" s="8"/>
      <c r="B219" s="9"/>
      <c r="C219" s="9"/>
      <c r="D219" s="9"/>
      <c r="E219" s="9"/>
      <c r="F219" s="75" t="s">
        <v>349</v>
      </c>
      <c r="G219" s="21" t="s">
        <v>350</v>
      </c>
      <c r="H219" s="36">
        <v>0</v>
      </c>
      <c r="I219" s="36"/>
      <c r="J219" s="36">
        <f>SUM(H219:I219)</f>
        <v>0</v>
      </c>
      <c r="K219" s="64"/>
    </row>
    <row r="220" spans="1:12" ht="15" customHeight="1" x14ac:dyDescent="0.25">
      <c r="A220" s="8"/>
      <c r="B220" s="9"/>
      <c r="C220" s="9"/>
      <c r="D220" s="9"/>
      <c r="E220" s="9"/>
      <c r="F220" s="75" t="s">
        <v>367</v>
      </c>
      <c r="G220" s="21" t="s">
        <v>678</v>
      </c>
      <c r="H220" s="36">
        <v>100000</v>
      </c>
      <c r="I220" s="36"/>
      <c r="J220" s="36">
        <f>SUM(H220:I220)</f>
        <v>100000</v>
      </c>
      <c r="K220" s="64"/>
    </row>
    <row r="221" spans="1:12" ht="11.25" hidden="1" customHeight="1" x14ac:dyDescent="0.25">
      <c r="A221" s="8"/>
      <c r="B221" s="9"/>
      <c r="C221" s="9"/>
      <c r="D221" s="9"/>
      <c r="E221" s="9"/>
      <c r="F221" s="75" t="s">
        <v>375</v>
      </c>
      <c r="G221" s="21" t="s">
        <v>378</v>
      </c>
      <c r="H221" s="36"/>
      <c r="I221" s="36"/>
      <c r="J221" s="36">
        <f t="shared" ref="J221" si="21">SUM(H221:I221)</f>
        <v>0</v>
      </c>
      <c r="K221" s="64"/>
    </row>
    <row r="222" spans="1:12" ht="13.5" customHeight="1" x14ac:dyDescent="0.25">
      <c r="A222" s="8"/>
      <c r="B222" s="9"/>
      <c r="C222" s="9"/>
      <c r="D222" s="9"/>
      <c r="E222" s="9"/>
      <c r="F222" s="75" t="s">
        <v>363</v>
      </c>
      <c r="G222" s="21" t="s">
        <v>679</v>
      </c>
      <c r="H222" s="36">
        <v>100000</v>
      </c>
      <c r="I222" s="36"/>
      <c r="J222" s="36">
        <f t="shared" ref="J222:J227" si="22">SUM(H222:I222)</f>
        <v>100000</v>
      </c>
      <c r="K222" s="64"/>
    </row>
    <row r="223" spans="1:12" ht="12.75" hidden="1" customHeight="1" thickBot="1" x14ac:dyDescent="0.3">
      <c r="A223" s="8"/>
      <c r="B223" s="9"/>
      <c r="C223" s="9"/>
      <c r="D223" s="9"/>
      <c r="E223" s="9"/>
      <c r="F223" s="15" t="s">
        <v>351</v>
      </c>
      <c r="G223" s="21" t="s">
        <v>387</v>
      </c>
      <c r="H223" s="36">
        <v>0</v>
      </c>
      <c r="I223" s="36"/>
      <c r="J223" s="36">
        <f t="shared" si="22"/>
        <v>0</v>
      </c>
      <c r="K223" s="64"/>
    </row>
    <row r="224" spans="1:12" ht="8.25" hidden="1" customHeight="1" thickBot="1" x14ac:dyDescent="0.3">
      <c r="A224" s="8"/>
      <c r="B224" s="9"/>
      <c r="C224" s="9"/>
      <c r="D224" s="9"/>
      <c r="E224" s="9"/>
      <c r="F224" s="16" t="s">
        <v>351</v>
      </c>
      <c r="G224" s="21" t="s">
        <v>388</v>
      </c>
      <c r="H224" s="36"/>
      <c r="I224" s="36"/>
      <c r="J224" s="36">
        <f t="shared" si="22"/>
        <v>0</v>
      </c>
      <c r="K224" s="64"/>
    </row>
    <row r="225" spans="1:11" ht="26.45" customHeight="1" x14ac:dyDescent="0.25">
      <c r="A225" s="8"/>
      <c r="B225" s="9"/>
      <c r="C225" s="9"/>
      <c r="D225" s="9"/>
      <c r="E225" s="130"/>
      <c r="F225" s="75" t="s">
        <v>577</v>
      </c>
      <c r="G225" s="67" t="s">
        <v>676</v>
      </c>
      <c r="H225" s="36">
        <v>250000</v>
      </c>
      <c r="I225" s="36" t="s">
        <v>763</v>
      </c>
      <c r="J225" s="36">
        <f t="shared" si="22"/>
        <v>250000</v>
      </c>
      <c r="K225" s="64"/>
    </row>
    <row r="226" spans="1:11" ht="19.5" hidden="1" customHeight="1" x14ac:dyDescent="0.25">
      <c r="A226" s="8"/>
      <c r="B226" s="9"/>
      <c r="C226" s="9"/>
      <c r="D226" s="9"/>
      <c r="E226" s="130"/>
      <c r="F226" s="75" t="s">
        <v>584</v>
      </c>
      <c r="G226" s="67" t="s">
        <v>701</v>
      </c>
      <c r="H226" s="36">
        <v>0</v>
      </c>
      <c r="I226" s="36">
        <v>0</v>
      </c>
      <c r="J226" s="36">
        <f t="shared" si="22"/>
        <v>0</v>
      </c>
      <c r="K226" s="64"/>
    </row>
    <row r="227" spans="1:11" ht="27.75" hidden="1" customHeight="1" x14ac:dyDescent="0.25">
      <c r="A227" s="8"/>
      <c r="B227" s="9"/>
      <c r="C227" s="9"/>
      <c r="D227" s="9"/>
      <c r="E227" s="9"/>
      <c r="F227" s="75" t="s">
        <v>351</v>
      </c>
      <c r="G227" s="21" t="s">
        <v>704</v>
      </c>
      <c r="H227" s="36">
        <v>0</v>
      </c>
      <c r="I227" s="36">
        <v>0</v>
      </c>
      <c r="J227" s="36">
        <f t="shared" si="22"/>
        <v>0</v>
      </c>
      <c r="K227" s="81"/>
    </row>
    <row r="228" spans="1:11" ht="26.45" customHeight="1" x14ac:dyDescent="0.25">
      <c r="A228" s="8"/>
      <c r="B228" s="9"/>
      <c r="C228" s="9"/>
      <c r="D228" s="9"/>
      <c r="E228" s="9"/>
      <c r="F228" s="20" t="s">
        <v>585</v>
      </c>
      <c r="G228" s="22" t="s">
        <v>583</v>
      </c>
      <c r="H228" s="35">
        <f>SUM(H229:H230)</f>
        <v>20000</v>
      </c>
      <c r="I228" s="35">
        <f>SUM(I229:I230)</f>
        <v>184143.22</v>
      </c>
      <c r="J228" s="35">
        <f t="shared" ref="J228:J230" si="23">SUM(H228:I228)</f>
        <v>204143.22</v>
      </c>
      <c r="K228" s="64"/>
    </row>
    <row r="229" spans="1:11" ht="14.25" customHeight="1" x14ac:dyDescent="0.25">
      <c r="A229" s="8"/>
      <c r="B229" s="9"/>
      <c r="C229" s="9"/>
      <c r="D229" s="9"/>
      <c r="E229" s="9"/>
      <c r="F229" s="75" t="s">
        <v>370</v>
      </c>
      <c r="G229" s="21" t="s">
        <v>680</v>
      </c>
      <c r="H229" s="36">
        <v>20000</v>
      </c>
      <c r="I229" s="36">
        <v>184143.22</v>
      </c>
      <c r="J229" s="36">
        <f t="shared" si="23"/>
        <v>204143.22</v>
      </c>
      <c r="K229" s="64"/>
    </row>
    <row r="230" spans="1:11" ht="26.25" hidden="1" customHeight="1" x14ac:dyDescent="0.25">
      <c r="A230" s="8"/>
      <c r="B230" s="9"/>
      <c r="C230" s="9"/>
      <c r="D230" s="9"/>
      <c r="E230" s="9"/>
      <c r="F230" s="75" t="s">
        <v>370</v>
      </c>
      <c r="G230" s="21" t="s">
        <v>680</v>
      </c>
      <c r="H230" s="36">
        <v>0</v>
      </c>
      <c r="I230" s="36">
        <v>0</v>
      </c>
      <c r="J230" s="36">
        <f t="shared" si="23"/>
        <v>0</v>
      </c>
      <c r="K230" s="64"/>
    </row>
    <row r="231" spans="1:11" ht="42" customHeight="1" x14ac:dyDescent="0.25">
      <c r="A231" s="8"/>
      <c r="B231" s="9"/>
      <c r="C231" s="9"/>
      <c r="D231" s="9"/>
      <c r="E231" s="9"/>
      <c r="F231" s="137" t="s">
        <v>443</v>
      </c>
      <c r="G231" s="22" t="s">
        <v>444</v>
      </c>
      <c r="H231" s="35">
        <f>SUM(H232)</f>
        <v>300000</v>
      </c>
      <c r="I231" s="35">
        <f>SUM(I232)</f>
        <v>0</v>
      </c>
      <c r="J231" s="35">
        <f>SUM(H231:I231)</f>
        <v>300000</v>
      </c>
      <c r="K231" s="64"/>
    </row>
    <row r="232" spans="1:11" ht="15" customHeight="1" x14ac:dyDescent="0.25">
      <c r="A232" s="8"/>
      <c r="B232" s="9"/>
      <c r="C232" s="9"/>
      <c r="D232" s="9"/>
      <c r="E232" s="130"/>
      <c r="F232" s="151" t="s">
        <v>540</v>
      </c>
      <c r="G232" s="144" t="s">
        <v>544</v>
      </c>
      <c r="H232" s="35">
        <f>SUM(H233:H237)</f>
        <v>300000</v>
      </c>
      <c r="I232" s="35">
        <f>SUM(I233:I238)</f>
        <v>0</v>
      </c>
      <c r="J232" s="35">
        <f t="shared" ref="J232:J237" si="24">SUM(H232:I232)</f>
        <v>300000</v>
      </c>
      <c r="K232" s="64"/>
    </row>
    <row r="233" spans="1:11" ht="15.75" hidden="1" customHeight="1" x14ac:dyDescent="0.25">
      <c r="A233" s="8"/>
      <c r="B233" s="9"/>
      <c r="C233" s="9"/>
      <c r="D233" s="9"/>
      <c r="E233" s="9"/>
      <c r="F233" s="153" t="s">
        <v>537</v>
      </c>
      <c r="G233" s="132" t="s">
        <v>541</v>
      </c>
      <c r="H233" s="166">
        <v>0</v>
      </c>
      <c r="I233" s="36"/>
      <c r="J233" s="36">
        <f t="shared" si="24"/>
        <v>0</v>
      </c>
      <c r="K233" s="64"/>
    </row>
    <row r="234" spans="1:11" ht="16.5" customHeight="1" x14ac:dyDescent="0.25">
      <c r="A234" s="8"/>
      <c r="B234" s="9"/>
      <c r="C234" s="9"/>
      <c r="D234" s="9"/>
      <c r="E234" s="130"/>
      <c r="F234" s="75" t="s">
        <v>538</v>
      </c>
      <c r="G234" s="132" t="s">
        <v>542</v>
      </c>
      <c r="H234" s="166">
        <v>100000</v>
      </c>
      <c r="I234" s="36"/>
      <c r="J234" s="36">
        <f t="shared" si="24"/>
        <v>100000</v>
      </c>
      <c r="K234" s="64"/>
    </row>
    <row r="235" spans="1:11" ht="21.75" customHeight="1" x14ac:dyDescent="0.25">
      <c r="A235" s="8"/>
      <c r="B235" s="9"/>
      <c r="C235" s="9"/>
      <c r="D235" s="9"/>
      <c r="E235" s="130"/>
      <c r="F235" s="75" t="s">
        <v>539</v>
      </c>
      <c r="G235" s="132" t="s">
        <v>543</v>
      </c>
      <c r="H235" s="166">
        <v>100000</v>
      </c>
      <c r="I235" s="36"/>
      <c r="J235" s="36">
        <f t="shared" si="24"/>
        <v>100000</v>
      </c>
      <c r="K235" s="64"/>
    </row>
    <row r="236" spans="1:11" ht="26.45" customHeight="1" x14ac:dyDescent="0.25">
      <c r="A236" s="8"/>
      <c r="B236" s="9"/>
      <c r="C236" s="9"/>
      <c r="D236" s="9"/>
      <c r="E236" s="130"/>
      <c r="F236" s="75" t="s">
        <v>532</v>
      </c>
      <c r="G236" s="132" t="s">
        <v>549</v>
      </c>
      <c r="H236" s="166">
        <v>100000</v>
      </c>
      <c r="I236" s="36"/>
      <c r="J236" s="36">
        <f t="shared" si="24"/>
        <v>100000</v>
      </c>
      <c r="K236" s="64"/>
    </row>
    <row r="237" spans="1:11" ht="23.25" hidden="1" customHeight="1" x14ac:dyDescent="0.25">
      <c r="A237" s="8"/>
      <c r="B237" s="9"/>
      <c r="C237" s="9"/>
      <c r="D237" s="9"/>
      <c r="E237" s="130"/>
      <c r="F237" s="75" t="s">
        <v>532</v>
      </c>
      <c r="G237" s="132" t="s">
        <v>549</v>
      </c>
      <c r="H237" s="166">
        <v>0</v>
      </c>
      <c r="I237" s="36">
        <v>0</v>
      </c>
      <c r="J237" s="36">
        <f t="shared" si="24"/>
        <v>0</v>
      </c>
      <c r="K237" s="64"/>
    </row>
    <row r="238" spans="1:11" ht="9.75" hidden="1" customHeight="1" thickBot="1" x14ac:dyDescent="0.3">
      <c r="A238" s="8"/>
      <c r="B238" s="9"/>
      <c r="C238" s="9"/>
      <c r="D238" s="9"/>
      <c r="E238" s="9"/>
      <c r="F238" s="152" t="s">
        <v>532</v>
      </c>
      <c r="G238" s="111" t="s">
        <v>549</v>
      </c>
      <c r="H238" s="36"/>
      <c r="I238" s="37"/>
      <c r="J238" s="36"/>
      <c r="K238" s="64"/>
    </row>
    <row r="239" spans="1:11" ht="42.75" customHeight="1" x14ac:dyDescent="0.25">
      <c r="A239" s="8" t="s">
        <v>17</v>
      </c>
      <c r="B239" s="9"/>
      <c r="C239" s="9"/>
      <c r="D239" s="9"/>
      <c r="E239" s="9"/>
      <c r="F239" s="85" t="s">
        <v>445</v>
      </c>
      <c r="G239" s="22" t="s">
        <v>79</v>
      </c>
      <c r="H239" s="35">
        <f>SUM(H240,H242,H246,H250,H254,H256)</f>
        <v>21759268</v>
      </c>
      <c r="I239" s="35">
        <f>SUM(I240,I242,I246,I250,I254,I256)</f>
        <v>14320630.6</v>
      </c>
      <c r="J239" s="35">
        <f t="shared" ref="J239:J304" si="25">SUM(H239:I239)</f>
        <v>36079898.600000001</v>
      </c>
    </row>
    <row r="240" spans="1:11" x14ac:dyDescent="0.25">
      <c r="A240" s="8"/>
      <c r="B240" s="9"/>
      <c r="C240" s="9"/>
      <c r="D240" s="9"/>
      <c r="E240" s="9"/>
      <c r="F240" s="125" t="s">
        <v>111</v>
      </c>
      <c r="G240" s="22" t="s">
        <v>187</v>
      </c>
      <c r="H240" s="36">
        <f>SUM(H241)</f>
        <v>8119000</v>
      </c>
      <c r="I240" s="37">
        <v>0</v>
      </c>
      <c r="J240" s="36">
        <f t="shared" si="25"/>
        <v>8119000</v>
      </c>
    </row>
    <row r="241" spans="1:11" ht="15" customHeight="1" x14ac:dyDescent="0.25">
      <c r="A241" s="5" t="s">
        <v>19</v>
      </c>
      <c r="B241" s="6" t="s">
        <v>28</v>
      </c>
      <c r="C241" s="6" t="s">
        <v>31</v>
      </c>
      <c r="D241" s="6"/>
      <c r="E241" s="6"/>
      <c r="F241" s="15" t="s">
        <v>154</v>
      </c>
      <c r="G241" s="21" t="s">
        <v>188</v>
      </c>
      <c r="H241" s="36">
        <v>8119000</v>
      </c>
      <c r="I241" s="37">
        <v>0</v>
      </c>
      <c r="J241" s="36">
        <f t="shared" si="25"/>
        <v>8119000</v>
      </c>
      <c r="K241" s="60" t="s">
        <v>763</v>
      </c>
    </row>
    <row r="242" spans="1:11" ht="24.75" customHeight="1" x14ac:dyDescent="0.25">
      <c r="A242" s="5"/>
      <c r="B242" s="6"/>
      <c r="C242" s="6"/>
      <c r="D242" s="6"/>
      <c r="E242" s="6"/>
      <c r="F242" s="20" t="s">
        <v>112</v>
      </c>
      <c r="G242" s="22" t="s">
        <v>189</v>
      </c>
      <c r="H242" s="36">
        <f>SUM(H243+H245)</f>
        <v>1000000</v>
      </c>
      <c r="I242" s="36">
        <f>SUM(I243:I245)</f>
        <v>0</v>
      </c>
      <c r="J242" s="36">
        <f t="shared" si="25"/>
        <v>1000000</v>
      </c>
    </row>
    <row r="243" spans="1:11" ht="16.5" customHeight="1" x14ac:dyDescent="0.25">
      <c r="A243" s="5"/>
      <c r="B243" s="6"/>
      <c r="C243" s="6"/>
      <c r="D243" s="6"/>
      <c r="E243" s="6"/>
      <c r="F243" s="15" t="s">
        <v>80</v>
      </c>
      <c r="G243" s="21" t="s">
        <v>190</v>
      </c>
      <c r="H243" s="36">
        <v>1000000</v>
      </c>
      <c r="I243" s="36"/>
      <c r="J243" s="36">
        <f t="shared" si="25"/>
        <v>1000000</v>
      </c>
      <c r="K243" s="60" t="s">
        <v>763</v>
      </c>
    </row>
    <row r="244" spans="1:11" ht="11.25" hidden="1" customHeight="1" x14ac:dyDescent="0.25">
      <c r="A244" s="5"/>
      <c r="B244" s="6"/>
      <c r="C244" s="6"/>
      <c r="D244" s="6"/>
      <c r="E244" s="6"/>
      <c r="F244" s="15" t="s">
        <v>351</v>
      </c>
      <c r="G244" s="21" t="s">
        <v>385</v>
      </c>
      <c r="H244" s="36">
        <v>0</v>
      </c>
      <c r="I244" s="36"/>
      <c r="J244" s="36">
        <f t="shared" si="25"/>
        <v>0</v>
      </c>
      <c r="K244" s="64"/>
    </row>
    <row r="245" spans="1:11" ht="9.75" hidden="1" customHeight="1" x14ac:dyDescent="0.25">
      <c r="A245" s="5"/>
      <c r="B245" s="6"/>
      <c r="C245" s="6"/>
      <c r="D245" s="6"/>
      <c r="E245" s="6"/>
      <c r="F245" s="15" t="s">
        <v>351</v>
      </c>
      <c r="G245" s="21" t="s">
        <v>386</v>
      </c>
      <c r="H245" s="36">
        <v>0</v>
      </c>
      <c r="I245" s="37"/>
      <c r="J245" s="36">
        <f t="shared" si="25"/>
        <v>0</v>
      </c>
      <c r="K245" s="64"/>
    </row>
    <row r="246" spans="1:11" ht="30" customHeight="1" x14ac:dyDescent="0.25">
      <c r="A246" s="5"/>
      <c r="B246" s="6"/>
      <c r="C246" s="6"/>
      <c r="D246" s="6"/>
      <c r="E246" s="6"/>
      <c r="F246" s="125" t="s">
        <v>146</v>
      </c>
      <c r="G246" s="22" t="s">
        <v>191</v>
      </c>
      <c r="H246" s="36">
        <f>SUM(H247:H249)</f>
        <v>7856000</v>
      </c>
      <c r="I246" s="36">
        <f>SUM(I247:I249)</f>
        <v>0</v>
      </c>
      <c r="J246" s="36">
        <f t="shared" si="25"/>
        <v>7856000</v>
      </c>
      <c r="K246" s="55"/>
    </row>
    <row r="247" spans="1:11" ht="24.75" customHeight="1" x14ac:dyDescent="0.25">
      <c r="A247" s="5"/>
      <c r="B247" s="6"/>
      <c r="C247" s="6"/>
      <c r="D247" s="6"/>
      <c r="E247" s="6"/>
      <c r="F247" s="116" t="s">
        <v>204</v>
      </c>
      <c r="G247" s="21" t="s">
        <v>192</v>
      </c>
      <c r="H247" s="36">
        <v>7856000</v>
      </c>
      <c r="I247" s="37">
        <v>0</v>
      </c>
      <c r="J247" s="36">
        <f t="shared" si="25"/>
        <v>7856000</v>
      </c>
      <c r="K247" s="60" t="s">
        <v>763</v>
      </c>
    </row>
    <row r="248" spans="1:11" ht="27.75" hidden="1" customHeight="1" x14ac:dyDescent="0.25">
      <c r="A248" s="5"/>
      <c r="B248" s="6"/>
      <c r="C248" s="6"/>
      <c r="D248" s="6"/>
      <c r="E248" s="6"/>
      <c r="F248" s="116" t="s">
        <v>251</v>
      </c>
      <c r="G248" s="21" t="s">
        <v>656</v>
      </c>
      <c r="H248" s="36"/>
      <c r="I248" s="36">
        <v>0</v>
      </c>
      <c r="J248" s="36">
        <f>SUM(I248)</f>
        <v>0</v>
      </c>
      <c r="K248" s="55"/>
    </row>
    <row r="249" spans="1:11" ht="28.5" hidden="1" customHeight="1" x14ac:dyDescent="0.25">
      <c r="A249" s="5"/>
      <c r="B249" s="6"/>
      <c r="C249" s="6"/>
      <c r="D249" s="6"/>
      <c r="E249" s="6"/>
      <c r="F249" s="116" t="s">
        <v>204</v>
      </c>
      <c r="G249" s="21" t="s">
        <v>656</v>
      </c>
      <c r="H249" s="36">
        <v>0</v>
      </c>
      <c r="I249" s="36"/>
      <c r="J249" s="36">
        <f>SUM(H249:I249)</f>
        <v>0</v>
      </c>
      <c r="K249" s="55"/>
    </row>
    <row r="250" spans="1:11" ht="32.450000000000003" customHeight="1" x14ac:dyDescent="0.25">
      <c r="A250" s="5"/>
      <c r="B250" s="6"/>
      <c r="C250" s="6"/>
      <c r="D250" s="6"/>
      <c r="E250" s="6"/>
      <c r="F250" s="125" t="s">
        <v>155</v>
      </c>
      <c r="G250" s="22" t="s">
        <v>193</v>
      </c>
      <c r="H250" s="36">
        <f>SUM(H251:H253)</f>
        <v>1100000</v>
      </c>
      <c r="I250" s="36">
        <f>SUM(I251:I253)</f>
        <v>0</v>
      </c>
      <c r="J250" s="36">
        <f t="shared" si="25"/>
        <v>1100000</v>
      </c>
      <c r="K250" s="55"/>
    </row>
    <row r="251" spans="1:11" ht="60" hidden="1" customHeight="1" x14ac:dyDescent="0.25">
      <c r="A251" s="5"/>
      <c r="B251" s="6"/>
      <c r="C251" s="6"/>
      <c r="D251" s="6"/>
      <c r="E251" s="6"/>
      <c r="F251" s="116" t="s">
        <v>456</v>
      </c>
      <c r="G251" s="21" t="s">
        <v>545</v>
      </c>
      <c r="H251" s="36">
        <v>0</v>
      </c>
      <c r="I251" s="36">
        <v>0</v>
      </c>
      <c r="J251" s="36">
        <f>SUM(H251:I251)</f>
        <v>0</v>
      </c>
    </row>
    <row r="252" spans="1:11" ht="66" customHeight="1" x14ac:dyDescent="0.25">
      <c r="A252" s="5"/>
      <c r="B252" s="6"/>
      <c r="C252" s="6"/>
      <c r="D252" s="6"/>
      <c r="E252" s="6"/>
      <c r="F252" s="116" t="s">
        <v>644</v>
      </c>
      <c r="G252" s="21" t="s">
        <v>545</v>
      </c>
      <c r="H252" s="36">
        <v>90909.09</v>
      </c>
      <c r="I252" s="36"/>
      <c r="J252" s="36">
        <f>SUM(H252:I252)</f>
        <v>90909.09</v>
      </c>
    </row>
    <row r="253" spans="1:11" ht="55.15" customHeight="1" x14ac:dyDescent="0.25">
      <c r="A253" s="5"/>
      <c r="B253" s="6"/>
      <c r="C253" s="6"/>
      <c r="D253" s="6"/>
      <c r="E253" s="6"/>
      <c r="F253" s="116" t="s">
        <v>205</v>
      </c>
      <c r="G253" s="21" t="s">
        <v>194</v>
      </c>
      <c r="H253" s="36">
        <v>1009090.91</v>
      </c>
      <c r="I253" s="37">
        <v>0</v>
      </c>
      <c r="J253" s="36">
        <f t="shared" si="25"/>
        <v>1009090.91</v>
      </c>
    </row>
    <row r="254" spans="1:11" ht="32.450000000000003" customHeight="1" x14ac:dyDescent="0.25">
      <c r="A254" s="5"/>
      <c r="B254" s="6"/>
      <c r="C254" s="6"/>
      <c r="D254" s="6"/>
      <c r="E254" s="6"/>
      <c r="F254" s="125" t="s">
        <v>156</v>
      </c>
      <c r="G254" s="22" t="s">
        <v>195</v>
      </c>
      <c r="H254" s="36">
        <f>SUM(H255)</f>
        <v>2100000</v>
      </c>
      <c r="I254" s="37">
        <v>0</v>
      </c>
      <c r="J254" s="36">
        <f t="shared" si="25"/>
        <v>2100000</v>
      </c>
      <c r="K254" s="60"/>
    </row>
    <row r="255" spans="1:11" ht="37.9" customHeight="1" x14ac:dyDescent="0.25">
      <c r="A255" s="5"/>
      <c r="B255" s="6"/>
      <c r="C255" s="6"/>
      <c r="D255" s="6"/>
      <c r="E255" s="6"/>
      <c r="F255" s="116" t="s">
        <v>206</v>
      </c>
      <c r="G255" s="21" t="s">
        <v>196</v>
      </c>
      <c r="H255" s="36">
        <v>2100000</v>
      </c>
      <c r="I255" s="37">
        <v>0</v>
      </c>
      <c r="J255" s="36">
        <f t="shared" si="25"/>
        <v>2100000</v>
      </c>
      <c r="K255" s="60"/>
    </row>
    <row r="256" spans="1:11" ht="24.75" customHeight="1" x14ac:dyDescent="0.25">
      <c r="A256" s="5"/>
      <c r="B256" s="6"/>
      <c r="C256" s="6"/>
      <c r="D256" s="6"/>
      <c r="E256" s="6"/>
      <c r="F256" s="125" t="s">
        <v>356</v>
      </c>
      <c r="G256" s="22" t="s">
        <v>357</v>
      </c>
      <c r="H256" s="36">
        <f>SUM(H258:H261)</f>
        <v>1584268</v>
      </c>
      <c r="I256" s="36">
        <f>SUM(I259+I261)</f>
        <v>14320630.6</v>
      </c>
      <c r="J256" s="36">
        <f t="shared" si="25"/>
        <v>15904898.6</v>
      </c>
      <c r="K256" s="64"/>
    </row>
    <row r="257" spans="1:11" ht="13.5" hidden="1" customHeight="1" x14ac:dyDescent="0.25">
      <c r="A257" s="5"/>
      <c r="B257" s="6"/>
      <c r="C257" s="6"/>
      <c r="D257" s="6"/>
      <c r="E257" s="6"/>
      <c r="F257" s="116" t="s">
        <v>409</v>
      </c>
      <c r="G257" s="21" t="s">
        <v>362</v>
      </c>
      <c r="H257" s="36">
        <v>0</v>
      </c>
      <c r="I257" s="37"/>
      <c r="J257" s="36">
        <f t="shared" si="25"/>
        <v>0</v>
      </c>
      <c r="K257" s="64"/>
    </row>
    <row r="258" spans="1:11" ht="29.25" customHeight="1" x14ac:dyDescent="0.25">
      <c r="A258" s="5"/>
      <c r="B258" s="6"/>
      <c r="C258" s="6"/>
      <c r="D258" s="6"/>
      <c r="E258" s="6"/>
      <c r="F258" s="116" t="s">
        <v>546</v>
      </c>
      <c r="G258" s="21" t="s">
        <v>547</v>
      </c>
      <c r="H258" s="36">
        <v>1084268</v>
      </c>
      <c r="I258" s="37"/>
      <c r="J258" s="36">
        <f t="shared" si="25"/>
        <v>1084268</v>
      </c>
      <c r="K258" s="64"/>
    </row>
    <row r="259" spans="1:11" ht="26.25" customHeight="1" x14ac:dyDescent="0.25">
      <c r="A259" s="5"/>
      <c r="B259" s="6"/>
      <c r="C259" s="6"/>
      <c r="D259" s="6"/>
      <c r="E259" s="6"/>
      <c r="F259" s="116" t="s">
        <v>459</v>
      </c>
      <c r="G259" s="21" t="s">
        <v>547</v>
      </c>
      <c r="H259" s="36">
        <v>0</v>
      </c>
      <c r="I259" s="36">
        <v>3760630.6</v>
      </c>
      <c r="J259" s="36">
        <f t="shared" si="25"/>
        <v>3760630.6</v>
      </c>
      <c r="K259" s="64"/>
    </row>
    <row r="260" spans="1:11" ht="18" customHeight="1" x14ac:dyDescent="0.25">
      <c r="A260" s="5"/>
      <c r="B260" s="6"/>
      <c r="C260" s="6"/>
      <c r="D260" s="6"/>
      <c r="E260" s="6"/>
      <c r="F260" s="116" t="s">
        <v>711</v>
      </c>
      <c r="G260" s="21" t="s">
        <v>712</v>
      </c>
      <c r="H260" s="36">
        <v>300000</v>
      </c>
      <c r="I260" s="36"/>
      <c r="J260" s="36">
        <f t="shared" si="25"/>
        <v>300000</v>
      </c>
      <c r="K260" s="64"/>
    </row>
    <row r="261" spans="1:11" ht="18" customHeight="1" x14ac:dyDescent="0.25">
      <c r="A261" s="5"/>
      <c r="B261" s="6"/>
      <c r="C261" s="6"/>
      <c r="D261" s="6"/>
      <c r="E261" s="6"/>
      <c r="F261" s="116" t="s">
        <v>767</v>
      </c>
      <c r="G261" s="21" t="s">
        <v>768</v>
      </c>
      <c r="H261" s="36">
        <v>200000</v>
      </c>
      <c r="I261" s="36">
        <v>10560000</v>
      </c>
      <c r="J261" s="36">
        <f t="shared" ref="J261" si="26">SUM(H261:I261)</f>
        <v>10760000</v>
      </c>
      <c r="K261" s="64"/>
    </row>
    <row r="262" spans="1:11" ht="43.5" x14ac:dyDescent="0.25">
      <c r="A262" s="8" t="s">
        <v>18</v>
      </c>
      <c r="B262" s="8"/>
      <c r="C262" s="8"/>
      <c r="D262" s="8"/>
      <c r="E262" s="8"/>
      <c r="F262" s="85" t="s">
        <v>634</v>
      </c>
      <c r="G262" s="22" t="s">
        <v>81</v>
      </c>
      <c r="H262" s="35">
        <f>SUM(H263,H267,H269,H271)</f>
        <v>6900000</v>
      </c>
      <c r="I262" s="57">
        <v>0</v>
      </c>
      <c r="J262" s="35">
        <f t="shared" si="25"/>
        <v>6900000</v>
      </c>
    </row>
    <row r="263" spans="1:11" ht="26.25" x14ac:dyDescent="0.25">
      <c r="A263" s="8"/>
      <c r="B263" s="8"/>
      <c r="C263" s="8"/>
      <c r="D263" s="8"/>
      <c r="E263" s="8"/>
      <c r="F263" s="53" t="s">
        <v>632</v>
      </c>
      <c r="G263" s="22" t="s">
        <v>184</v>
      </c>
      <c r="H263" s="35">
        <f>SUM(H264)</f>
        <v>300000</v>
      </c>
      <c r="I263" s="57">
        <v>0</v>
      </c>
      <c r="J263" s="35">
        <f t="shared" si="25"/>
        <v>300000</v>
      </c>
      <c r="K263" s="70"/>
    </row>
    <row r="264" spans="1:11" ht="24" customHeight="1" x14ac:dyDescent="0.25">
      <c r="A264" s="8"/>
      <c r="B264" s="8"/>
      <c r="C264" s="8"/>
      <c r="D264" s="8"/>
      <c r="E264" s="8"/>
      <c r="F264" s="16" t="s">
        <v>633</v>
      </c>
      <c r="G264" s="21" t="s">
        <v>591</v>
      </c>
      <c r="H264" s="36">
        <v>300000</v>
      </c>
      <c r="I264" s="37">
        <v>0</v>
      </c>
      <c r="J264" s="36">
        <f t="shared" si="25"/>
        <v>300000</v>
      </c>
      <c r="K264" s="70"/>
    </row>
    <row r="265" spans="1:11" ht="0.75" hidden="1" customHeight="1" x14ac:dyDescent="0.25">
      <c r="A265" s="8"/>
      <c r="B265" s="8"/>
      <c r="C265" s="8"/>
      <c r="D265" s="8"/>
      <c r="E265" s="8"/>
      <c r="F265" s="16" t="s">
        <v>139</v>
      </c>
      <c r="G265" s="21"/>
      <c r="H265" s="36">
        <v>1500000</v>
      </c>
      <c r="I265" s="37">
        <v>0</v>
      </c>
      <c r="J265" s="36">
        <f t="shared" si="25"/>
        <v>1500000</v>
      </c>
      <c r="K265" s="60"/>
    </row>
    <row r="266" spans="1:11" ht="11.25" hidden="1" customHeight="1" x14ac:dyDescent="0.25">
      <c r="A266" s="8"/>
      <c r="B266" s="8"/>
      <c r="C266" s="8"/>
      <c r="D266" s="8"/>
      <c r="E266" s="8"/>
      <c r="F266" s="16" t="s">
        <v>140</v>
      </c>
      <c r="G266" s="21"/>
      <c r="H266" s="36">
        <v>650400</v>
      </c>
      <c r="I266" s="37">
        <v>0</v>
      </c>
      <c r="J266" s="36">
        <f t="shared" si="25"/>
        <v>650400</v>
      </c>
      <c r="K266" s="60"/>
    </row>
    <row r="267" spans="1:11" ht="26.25" x14ac:dyDescent="0.25">
      <c r="A267" s="8"/>
      <c r="B267" s="8"/>
      <c r="C267" s="8"/>
      <c r="D267" s="8"/>
      <c r="E267" s="8"/>
      <c r="F267" s="53" t="s">
        <v>635</v>
      </c>
      <c r="G267" s="22" t="s">
        <v>185</v>
      </c>
      <c r="H267" s="35">
        <f>SUM(H268:H268)</f>
        <v>6300000</v>
      </c>
      <c r="I267" s="57">
        <v>0</v>
      </c>
      <c r="J267" s="35">
        <f t="shared" si="25"/>
        <v>6300000</v>
      </c>
    </row>
    <row r="268" spans="1:11" ht="28.5" customHeight="1" x14ac:dyDescent="0.25">
      <c r="A268" s="8"/>
      <c r="B268" s="8"/>
      <c r="C268" s="8"/>
      <c r="D268" s="8"/>
      <c r="E268" s="8"/>
      <c r="F268" s="15" t="s">
        <v>37</v>
      </c>
      <c r="G268" s="21" t="s">
        <v>186</v>
      </c>
      <c r="H268" s="36">
        <v>6300000</v>
      </c>
      <c r="I268" s="37">
        <v>0</v>
      </c>
      <c r="J268" s="36">
        <f t="shared" si="25"/>
        <v>6300000</v>
      </c>
      <c r="K268" s="69"/>
    </row>
    <row r="269" spans="1:11" ht="15.75" hidden="1" customHeight="1" x14ac:dyDescent="0.25">
      <c r="A269" s="5"/>
      <c r="B269" s="6"/>
      <c r="C269" s="6"/>
      <c r="D269" s="6"/>
      <c r="E269" s="6"/>
      <c r="F269" s="20" t="s">
        <v>636</v>
      </c>
      <c r="G269" s="22" t="s">
        <v>231</v>
      </c>
      <c r="H269" s="35">
        <f>SUM(H270)</f>
        <v>0</v>
      </c>
      <c r="I269" s="36"/>
      <c r="J269" s="35">
        <f t="shared" si="25"/>
        <v>0</v>
      </c>
    </row>
    <row r="270" spans="1:11" ht="18" hidden="1" customHeight="1" x14ac:dyDescent="0.25">
      <c r="A270" s="5"/>
      <c r="B270" s="6"/>
      <c r="C270" s="6"/>
      <c r="D270" s="6"/>
      <c r="E270" s="6"/>
      <c r="F270" s="15" t="s">
        <v>243</v>
      </c>
      <c r="G270" s="21" t="s">
        <v>244</v>
      </c>
      <c r="H270" s="36">
        <v>0</v>
      </c>
      <c r="I270" s="36">
        <v>0</v>
      </c>
      <c r="J270" s="36">
        <f t="shared" si="25"/>
        <v>0</v>
      </c>
      <c r="K270" s="70"/>
    </row>
    <row r="271" spans="1:11" ht="30" customHeight="1" x14ac:dyDescent="0.25">
      <c r="A271" s="5"/>
      <c r="B271" s="6"/>
      <c r="C271" s="6"/>
      <c r="D271" s="6"/>
      <c r="E271" s="6"/>
      <c r="F271" s="20" t="s">
        <v>637</v>
      </c>
      <c r="G271" s="22" t="s">
        <v>232</v>
      </c>
      <c r="H271" s="35">
        <f>SUM(H272)</f>
        <v>300000</v>
      </c>
      <c r="I271" s="36"/>
      <c r="J271" s="35">
        <f t="shared" si="25"/>
        <v>300000</v>
      </c>
      <c r="K271" s="70"/>
    </row>
    <row r="272" spans="1:11" ht="18.600000000000001" customHeight="1" x14ac:dyDescent="0.25">
      <c r="A272" s="5"/>
      <c r="B272" s="6"/>
      <c r="C272" s="6"/>
      <c r="D272" s="6"/>
      <c r="E272" s="6"/>
      <c r="F272" s="15" t="s">
        <v>833</v>
      </c>
      <c r="G272" s="21" t="s">
        <v>246</v>
      </c>
      <c r="H272" s="36">
        <v>300000</v>
      </c>
      <c r="I272" s="112"/>
      <c r="J272" s="36">
        <f>SUM(H272:I272)</f>
        <v>300000</v>
      </c>
      <c r="K272" s="70"/>
    </row>
    <row r="273" spans="1:11" ht="33.75" customHeight="1" x14ac:dyDescent="0.25">
      <c r="A273" s="8" t="s">
        <v>20</v>
      </c>
      <c r="B273" s="9" t="s">
        <v>28</v>
      </c>
      <c r="C273" s="9" t="s">
        <v>29</v>
      </c>
      <c r="D273" s="9"/>
      <c r="E273" s="9"/>
      <c r="F273" s="85" t="s">
        <v>446</v>
      </c>
      <c r="G273" s="22" t="s">
        <v>562</v>
      </c>
      <c r="H273" s="35">
        <f>SUM(H274+H286)</f>
        <v>400000</v>
      </c>
      <c r="I273" s="35">
        <f>SUM(I274+I286)</f>
        <v>0</v>
      </c>
      <c r="J273" s="35">
        <f t="shared" si="25"/>
        <v>400000</v>
      </c>
    </row>
    <row r="274" spans="1:11" ht="28.5" x14ac:dyDescent="0.25">
      <c r="A274" s="8"/>
      <c r="B274" s="9"/>
      <c r="C274" s="9"/>
      <c r="D274" s="9"/>
      <c r="E274" s="9"/>
      <c r="F274" s="115" t="s">
        <v>563</v>
      </c>
      <c r="G274" s="22" t="s">
        <v>564</v>
      </c>
      <c r="H274" s="35">
        <f>SUM(H275+H277+H281)</f>
        <v>370000</v>
      </c>
      <c r="I274" s="35">
        <f>SUM(I275+I277+I281)</f>
        <v>0</v>
      </c>
      <c r="J274" s="35">
        <f t="shared" si="25"/>
        <v>370000</v>
      </c>
    </row>
    <row r="275" spans="1:11" ht="27" x14ac:dyDescent="0.25">
      <c r="A275" s="8"/>
      <c r="B275" s="9"/>
      <c r="C275" s="9"/>
      <c r="D275" s="9"/>
      <c r="E275" s="130"/>
      <c r="F275" s="98" t="s">
        <v>565</v>
      </c>
      <c r="G275" s="67" t="s">
        <v>566</v>
      </c>
      <c r="H275" s="36">
        <f>SUM(H276)</f>
        <v>140000</v>
      </c>
      <c r="I275" s="90">
        <v>0</v>
      </c>
      <c r="J275" s="35">
        <f t="shared" si="25"/>
        <v>140000</v>
      </c>
    </row>
    <row r="276" spans="1:11" ht="29.25" customHeight="1" x14ac:dyDescent="0.25">
      <c r="A276" s="8"/>
      <c r="B276" s="9"/>
      <c r="C276" s="9"/>
      <c r="D276" s="9"/>
      <c r="E276" s="130"/>
      <c r="F276" s="75" t="s">
        <v>242</v>
      </c>
      <c r="G276" s="67" t="s">
        <v>567</v>
      </c>
      <c r="H276" s="36">
        <v>140000</v>
      </c>
      <c r="I276" s="91">
        <v>0</v>
      </c>
      <c r="J276" s="36">
        <f t="shared" si="25"/>
        <v>140000</v>
      </c>
    </row>
    <row r="277" spans="1:11" ht="31.5" hidden="1" customHeight="1" thickBot="1" x14ac:dyDescent="0.3">
      <c r="A277" s="8"/>
      <c r="B277" s="9"/>
      <c r="C277" s="9"/>
      <c r="D277" s="9"/>
      <c r="E277" s="9"/>
      <c r="F277" s="92" t="s">
        <v>289</v>
      </c>
      <c r="G277" s="21" t="s">
        <v>647</v>
      </c>
      <c r="H277" s="36">
        <f>SUM(H278:H280)</f>
        <v>0</v>
      </c>
      <c r="I277" s="91"/>
      <c r="J277" s="36">
        <f t="shared" si="25"/>
        <v>0</v>
      </c>
    </row>
    <row r="278" spans="1:11" ht="15" hidden="1" customHeight="1" thickBot="1" x14ac:dyDescent="0.3">
      <c r="A278" s="8"/>
      <c r="B278" s="9"/>
      <c r="C278" s="9"/>
      <c r="D278" s="9"/>
      <c r="E278" s="9"/>
      <c r="F278" s="54" t="s">
        <v>290</v>
      </c>
      <c r="G278" s="21" t="s">
        <v>648</v>
      </c>
      <c r="H278" s="36">
        <v>0</v>
      </c>
      <c r="I278" s="91"/>
      <c r="J278" s="36">
        <f t="shared" si="25"/>
        <v>0</v>
      </c>
      <c r="K278" s="82"/>
    </row>
    <row r="279" spans="1:11" ht="15" hidden="1" customHeight="1" thickBot="1" x14ac:dyDescent="0.3">
      <c r="A279" s="8"/>
      <c r="B279" s="9"/>
      <c r="C279" s="9"/>
      <c r="D279" s="9"/>
      <c r="E279" s="9"/>
      <c r="F279" s="54" t="s">
        <v>298</v>
      </c>
      <c r="G279" s="21" t="s">
        <v>649</v>
      </c>
      <c r="H279" s="36">
        <v>0</v>
      </c>
      <c r="I279" s="37">
        <v>0</v>
      </c>
      <c r="J279" s="36">
        <f t="shared" si="25"/>
        <v>0</v>
      </c>
      <c r="K279" s="82"/>
    </row>
    <row r="280" spans="1:11" ht="22.5" hidden="1" customHeight="1" thickBot="1" x14ac:dyDescent="0.3">
      <c r="A280" s="8"/>
      <c r="B280" s="9"/>
      <c r="C280" s="9"/>
      <c r="D280" s="9"/>
      <c r="E280" s="9"/>
      <c r="F280" s="54" t="s">
        <v>715</v>
      </c>
      <c r="G280" s="21" t="s">
        <v>716</v>
      </c>
      <c r="H280" s="36">
        <v>0</v>
      </c>
      <c r="I280" s="37"/>
      <c r="J280" s="36">
        <f t="shared" si="25"/>
        <v>0</v>
      </c>
      <c r="K280" s="82"/>
    </row>
    <row r="281" spans="1:11" ht="37.5" customHeight="1" thickBot="1" x14ac:dyDescent="0.3">
      <c r="A281" s="8"/>
      <c r="B281" s="9"/>
      <c r="C281" s="9"/>
      <c r="D281" s="9"/>
      <c r="E281" s="9"/>
      <c r="F281" s="92" t="s">
        <v>778</v>
      </c>
      <c r="G281" s="21" t="s">
        <v>650</v>
      </c>
      <c r="H281" s="36">
        <f>SUM(H282:H285)</f>
        <v>230000</v>
      </c>
      <c r="I281" s="36">
        <f>SUM(I282:I284)</f>
        <v>0</v>
      </c>
      <c r="J281" s="36">
        <f t="shared" si="25"/>
        <v>230000</v>
      </c>
    </row>
    <row r="282" spans="1:11" ht="40.5" customHeight="1" thickBot="1" x14ac:dyDescent="0.3">
      <c r="A282" s="8"/>
      <c r="B282" s="9"/>
      <c r="C282" s="9"/>
      <c r="D282" s="9"/>
      <c r="E282" s="9"/>
      <c r="F282" s="93" t="s">
        <v>781</v>
      </c>
      <c r="G282" s="21" t="s">
        <v>779</v>
      </c>
      <c r="H282" s="36">
        <v>230000</v>
      </c>
      <c r="I282" s="36">
        <v>0</v>
      </c>
      <c r="J282" s="36">
        <f t="shared" si="25"/>
        <v>230000</v>
      </c>
    </row>
    <row r="283" spans="1:11" ht="51.75" hidden="1" customHeight="1" thickBot="1" x14ac:dyDescent="0.3">
      <c r="A283" s="8"/>
      <c r="B283" s="9"/>
      <c r="C283" s="9"/>
      <c r="D283" s="9"/>
      <c r="E283" s="9"/>
      <c r="F283" s="93" t="s">
        <v>782</v>
      </c>
      <c r="G283" s="21" t="s">
        <v>780</v>
      </c>
      <c r="H283" s="36">
        <v>0</v>
      </c>
      <c r="I283" s="37">
        <v>0</v>
      </c>
      <c r="J283" s="36">
        <f t="shared" si="25"/>
        <v>0</v>
      </c>
    </row>
    <row r="284" spans="1:11" ht="18.75" hidden="1" customHeight="1" thickBot="1" x14ac:dyDescent="0.3">
      <c r="A284" s="8"/>
      <c r="B284" s="9"/>
      <c r="C284" s="9"/>
      <c r="D284" s="9"/>
      <c r="E284" s="9"/>
      <c r="F284" s="54"/>
      <c r="G284" s="21"/>
      <c r="H284" s="36">
        <v>0</v>
      </c>
      <c r="I284" s="37"/>
      <c r="J284" s="36">
        <f t="shared" si="25"/>
        <v>0</v>
      </c>
      <c r="K284" s="82"/>
    </row>
    <row r="285" spans="1:11" ht="21.75" hidden="1" customHeight="1" x14ac:dyDescent="0.25">
      <c r="A285" s="8"/>
      <c r="B285" s="9"/>
      <c r="C285" s="9"/>
      <c r="D285" s="9"/>
      <c r="E285" s="9"/>
      <c r="F285" s="154"/>
      <c r="G285" s="21"/>
      <c r="H285" s="36">
        <v>0</v>
      </c>
      <c r="I285" s="37"/>
      <c r="J285" s="36">
        <f t="shared" si="25"/>
        <v>0</v>
      </c>
      <c r="K285" s="82"/>
    </row>
    <row r="286" spans="1:11" ht="42.75" customHeight="1" x14ac:dyDescent="0.25">
      <c r="A286" s="8"/>
      <c r="B286" s="9"/>
      <c r="C286" s="9"/>
      <c r="D286" s="9"/>
      <c r="E286" s="130"/>
      <c r="F286" s="121" t="s">
        <v>113</v>
      </c>
      <c r="G286" s="144" t="s">
        <v>568</v>
      </c>
      <c r="H286" s="35">
        <f>SUM(H287)</f>
        <v>30000</v>
      </c>
      <c r="I286" s="35">
        <v>0</v>
      </c>
      <c r="J286" s="35">
        <f t="shared" si="25"/>
        <v>30000</v>
      </c>
    </row>
    <row r="287" spans="1:11" ht="17.45" customHeight="1" x14ac:dyDescent="0.25">
      <c r="A287" s="8"/>
      <c r="B287" s="9"/>
      <c r="C287" s="9"/>
      <c r="D287" s="9"/>
      <c r="E287" s="130"/>
      <c r="F287" s="75" t="s">
        <v>569</v>
      </c>
      <c r="G287" s="67" t="s">
        <v>570</v>
      </c>
      <c r="H287" s="46">
        <v>30000</v>
      </c>
      <c r="I287" s="36">
        <v>0</v>
      </c>
      <c r="J287" s="36">
        <f t="shared" si="25"/>
        <v>30000</v>
      </c>
    </row>
    <row r="288" spans="1:11" ht="15" hidden="1" customHeight="1" thickBot="1" x14ac:dyDescent="0.3">
      <c r="A288" s="8"/>
      <c r="B288" s="9"/>
      <c r="C288" s="9"/>
      <c r="D288" s="9"/>
      <c r="E288" s="9"/>
      <c r="F288" s="58" t="s">
        <v>149</v>
      </c>
      <c r="G288" s="21" t="s">
        <v>182</v>
      </c>
      <c r="H288" s="35"/>
      <c r="I288" s="35"/>
      <c r="J288" s="36">
        <f t="shared" si="25"/>
        <v>0</v>
      </c>
    </row>
    <row r="289" spans="1:11" ht="15.75" hidden="1" customHeight="1" thickBot="1" x14ac:dyDescent="0.3">
      <c r="A289" s="8"/>
      <c r="B289" s="9"/>
      <c r="C289" s="9"/>
      <c r="D289" s="9"/>
      <c r="E289" s="9"/>
      <c r="F289" s="150" t="s">
        <v>150</v>
      </c>
      <c r="G289" s="21" t="s">
        <v>183</v>
      </c>
      <c r="H289" s="35"/>
      <c r="I289" s="36"/>
      <c r="J289" s="36">
        <f t="shared" si="25"/>
        <v>0</v>
      </c>
    </row>
    <row r="290" spans="1:11" ht="35.25" customHeight="1" x14ac:dyDescent="0.25">
      <c r="A290" s="8" t="s">
        <v>21</v>
      </c>
      <c r="B290" s="9"/>
      <c r="C290" s="9"/>
      <c r="D290" s="9"/>
      <c r="E290" s="9"/>
      <c r="F290" s="85" t="s">
        <v>447</v>
      </c>
      <c r="G290" s="22" t="s">
        <v>82</v>
      </c>
      <c r="H290" s="35">
        <f>SUM(H291,H294,H296)</f>
        <v>1000000</v>
      </c>
      <c r="I290" s="35">
        <f>SUM(I291)</f>
        <v>2394097.98</v>
      </c>
      <c r="J290" s="35">
        <f t="shared" si="25"/>
        <v>3394097.98</v>
      </c>
    </row>
    <row r="291" spans="1:11" ht="29.25" x14ac:dyDescent="0.25">
      <c r="A291" s="8"/>
      <c r="B291" s="9"/>
      <c r="C291" s="9"/>
      <c r="D291" s="9"/>
      <c r="E291" s="9"/>
      <c r="F291" s="52" t="s">
        <v>448</v>
      </c>
      <c r="G291" s="22" t="s">
        <v>553</v>
      </c>
      <c r="H291" s="35">
        <f>SUM(H293)</f>
        <v>500000</v>
      </c>
      <c r="I291" s="35">
        <f>SUM(I292)</f>
        <v>2394097.98</v>
      </c>
      <c r="J291" s="35">
        <f t="shared" si="25"/>
        <v>2894097.98</v>
      </c>
    </row>
    <row r="292" spans="1:11" ht="27" x14ac:dyDescent="0.25">
      <c r="A292" s="8"/>
      <c r="B292" s="9"/>
      <c r="C292" s="9"/>
      <c r="D292" s="9"/>
      <c r="E292" s="9"/>
      <c r="F292" s="28" t="s">
        <v>250</v>
      </c>
      <c r="G292" s="21" t="s">
        <v>554</v>
      </c>
      <c r="H292" s="36">
        <f>SUM(H293)</f>
        <v>500000</v>
      </c>
      <c r="I292" s="36">
        <f>SUM(I293)</f>
        <v>2394097.98</v>
      </c>
      <c r="J292" s="36">
        <f t="shared" si="25"/>
        <v>2894097.98</v>
      </c>
    </row>
    <row r="293" spans="1:11" ht="27.75" customHeight="1" x14ac:dyDescent="0.25">
      <c r="A293" s="8"/>
      <c r="B293" s="9"/>
      <c r="C293" s="9"/>
      <c r="D293" s="9"/>
      <c r="E293" s="9"/>
      <c r="F293" s="15" t="s">
        <v>834</v>
      </c>
      <c r="G293" s="21" t="s">
        <v>555</v>
      </c>
      <c r="H293" s="36">
        <v>500000</v>
      </c>
      <c r="I293" s="36">
        <v>2394097.98</v>
      </c>
      <c r="J293" s="36">
        <f t="shared" si="25"/>
        <v>2894097.98</v>
      </c>
      <c r="K293" s="60"/>
    </row>
    <row r="294" spans="1:11" ht="26.25" customHeight="1" x14ac:dyDescent="0.25">
      <c r="A294" s="8"/>
      <c r="B294" s="9"/>
      <c r="C294" s="9"/>
      <c r="D294" s="9"/>
      <c r="E294" s="9"/>
      <c r="F294" s="20" t="s">
        <v>114</v>
      </c>
      <c r="G294" s="22" t="s">
        <v>214</v>
      </c>
      <c r="H294" s="35">
        <f>SUM(H295)</f>
        <v>480000</v>
      </c>
      <c r="I294" s="35">
        <v>0</v>
      </c>
      <c r="J294" s="36">
        <f t="shared" si="25"/>
        <v>480000</v>
      </c>
    </row>
    <row r="295" spans="1:11" ht="17.25" customHeight="1" x14ac:dyDescent="0.25">
      <c r="A295" s="8"/>
      <c r="B295" s="9"/>
      <c r="C295" s="9"/>
      <c r="D295" s="9"/>
      <c r="E295" s="9"/>
      <c r="F295" s="15" t="s">
        <v>41</v>
      </c>
      <c r="G295" s="21" t="s">
        <v>556</v>
      </c>
      <c r="H295" s="36">
        <v>480000</v>
      </c>
      <c r="I295" s="36">
        <v>0</v>
      </c>
      <c r="J295" s="36">
        <f t="shared" si="25"/>
        <v>480000</v>
      </c>
      <c r="K295" s="60"/>
    </row>
    <row r="296" spans="1:11" x14ac:dyDescent="0.25">
      <c r="A296" s="8"/>
      <c r="B296" s="9"/>
      <c r="C296" s="9"/>
      <c r="D296" s="9"/>
      <c r="E296" s="9"/>
      <c r="F296" s="20" t="s">
        <v>181</v>
      </c>
      <c r="G296" s="22" t="s">
        <v>557</v>
      </c>
      <c r="H296" s="35">
        <f>SUM(H297:H297)</f>
        <v>20000</v>
      </c>
      <c r="I296" s="37">
        <v>0</v>
      </c>
      <c r="J296" s="36">
        <f t="shared" si="25"/>
        <v>20000</v>
      </c>
    </row>
    <row r="297" spans="1:11" x14ac:dyDescent="0.25">
      <c r="A297" s="8"/>
      <c r="B297" s="9"/>
      <c r="C297" s="9"/>
      <c r="D297" s="9"/>
      <c r="E297" s="9"/>
      <c r="F297" s="15" t="s">
        <v>348</v>
      </c>
      <c r="G297" s="21" t="s">
        <v>700</v>
      </c>
      <c r="H297" s="36">
        <v>20000</v>
      </c>
      <c r="I297" s="37">
        <v>0</v>
      </c>
      <c r="J297" s="36">
        <f t="shared" si="25"/>
        <v>20000</v>
      </c>
      <c r="K297" s="60"/>
    </row>
    <row r="298" spans="1:11" ht="42" customHeight="1" x14ac:dyDescent="0.25">
      <c r="A298" s="8" t="s">
        <v>22</v>
      </c>
      <c r="B298" s="9" t="s">
        <v>28</v>
      </c>
      <c r="C298" s="9" t="s">
        <v>27</v>
      </c>
      <c r="D298" s="9"/>
      <c r="E298" s="9"/>
      <c r="F298" s="85" t="s">
        <v>414</v>
      </c>
      <c r="G298" s="22" t="s">
        <v>83</v>
      </c>
      <c r="H298" s="35">
        <f>SUM(H299,H307,H325,H330,H333,H337,H341,H344,H347,H349,)</f>
        <v>144923000</v>
      </c>
      <c r="I298" s="35">
        <f>SUM(I299,I307,I325,I330,I333,I337,I341,I344)</f>
        <v>2241851.2200000002</v>
      </c>
      <c r="J298" s="35">
        <f t="shared" si="25"/>
        <v>147164851.22</v>
      </c>
    </row>
    <row r="299" spans="1:11" ht="47.25" customHeight="1" x14ac:dyDescent="0.25">
      <c r="A299" s="5" t="s">
        <v>23</v>
      </c>
      <c r="B299" s="4">
        <v>977</v>
      </c>
      <c r="C299" s="6" t="s">
        <v>27</v>
      </c>
      <c r="D299" s="4"/>
      <c r="E299" s="4"/>
      <c r="F299" s="52" t="s">
        <v>415</v>
      </c>
      <c r="G299" s="22" t="s">
        <v>84</v>
      </c>
      <c r="H299" s="35">
        <f>SUM(H300,H303,H305)</f>
        <v>70000</v>
      </c>
      <c r="I299" s="35">
        <v>0</v>
      </c>
      <c r="J299" s="35">
        <f t="shared" si="25"/>
        <v>70000</v>
      </c>
    </row>
    <row r="300" spans="1:11" ht="27" hidden="1" customHeight="1" x14ac:dyDescent="0.25">
      <c r="A300" s="5"/>
      <c r="B300" s="4"/>
      <c r="C300" s="6"/>
      <c r="D300" s="4"/>
      <c r="E300" s="4"/>
      <c r="F300" s="96" t="s">
        <v>86</v>
      </c>
      <c r="G300" s="21" t="s">
        <v>85</v>
      </c>
      <c r="H300" s="36">
        <f>SUM(H301)</f>
        <v>0</v>
      </c>
      <c r="I300" s="36">
        <v>0</v>
      </c>
      <c r="J300" s="36">
        <f t="shared" si="25"/>
        <v>0</v>
      </c>
    </row>
    <row r="301" spans="1:11" ht="20.25" hidden="1" customHeight="1" x14ac:dyDescent="0.25">
      <c r="A301" s="5"/>
      <c r="B301" s="4"/>
      <c r="C301" s="6"/>
      <c r="D301" s="4"/>
      <c r="E301" s="4"/>
      <c r="F301" s="15" t="s">
        <v>40</v>
      </c>
      <c r="G301" s="21" t="s">
        <v>416</v>
      </c>
      <c r="H301" s="36">
        <v>0</v>
      </c>
      <c r="I301" s="36">
        <v>0</v>
      </c>
      <c r="J301" s="36">
        <f t="shared" si="25"/>
        <v>0</v>
      </c>
    </row>
    <row r="302" spans="1:11" ht="11.25" hidden="1" customHeight="1" x14ac:dyDescent="0.25">
      <c r="A302" s="5"/>
      <c r="B302" s="4"/>
      <c r="C302" s="6"/>
      <c r="D302" s="4"/>
      <c r="E302" s="4"/>
      <c r="F302" s="15" t="s">
        <v>291</v>
      </c>
      <c r="G302" s="21" t="s">
        <v>138</v>
      </c>
      <c r="H302" s="36">
        <v>0</v>
      </c>
      <c r="I302" s="36"/>
      <c r="J302" s="36">
        <f t="shared" si="25"/>
        <v>0</v>
      </c>
    </row>
    <row r="303" spans="1:11" ht="27.6" customHeight="1" x14ac:dyDescent="0.25">
      <c r="A303" s="5"/>
      <c r="B303" s="4"/>
      <c r="C303" s="6"/>
      <c r="D303" s="4"/>
      <c r="E303" s="4"/>
      <c r="F303" s="28" t="s">
        <v>115</v>
      </c>
      <c r="G303" s="21" t="s">
        <v>417</v>
      </c>
      <c r="H303" s="36">
        <f>SUM(H304)</f>
        <v>20000</v>
      </c>
      <c r="I303" s="36">
        <v>0</v>
      </c>
      <c r="J303" s="36">
        <f t="shared" si="25"/>
        <v>20000</v>
      </c>
    </row>
    <row r="304" spans="1:11" ht="27" customHeight="1" x14ac:dyDescent="0.25">
      <c r="A304" s="5"/>
      <c r="B304" s="4"/>
      <c r="C304" s="6"/>
      <c r="D304" s="4"/>
      <c r="E304" s="4"/>
      <c r="F304" s="15" t="s">
        <v>638</v>
      </c>
      <c r="G304" s="21" t="s">
        <v>639</v>
      </c>
      <c r="H304" s="36">
        <v>20000</v>
      </c>
      <c r="I304" s="36">
        <v>0</v>
      </c>
      <c r="J304" s="36">
        <f t="shared" si="25"/>
        <v>20000</v>
      </c>
    </row>
    <row r="305" spans="1:11" ht="27.6" customHeight="1" x14ac:dyDescent="0.25">
      <c r="A305" s="5"/>
      <c r="B305" s="4"/>
      <c r="C305" s="6"/>
      <c r="D305" s="4"/>
      <c r="E305" s="4"/>
      <c r="F305" s="28" t="s">
        <v>292</v>
      </c>
      <c r="G305" s="21" t="s">
        <v>418</v>
      </c>
      <c r="H305" s="36">
        <f>SUM(H306)</f>
        <v>50000</v>
      </c>
      <c r="I305" s="97">
        <v>0</v>
      </c>
      <c r="J305" s="97">
        <f>SUM(H305:I305)</f>
        <v>50000</v>
      </c>
    </row>
    <row r="306" spans="1:11" ht="15.6" customHeight="1" x14ac:dyDescent="0.25">
      <c r="A306" s="5"/>
      <c r="B306" s="4"/>
      <c r="C306" s="6"/>
      <c r="D306" s="4"/>
      <c r="E306" s="4"/>
      <c r="F306" s="16" t="s">
        <v>293</v>
      </c>
      <c r="G306" s="21" t="s">
        <v>419</v>
      </c>
      <c r="H306" s="36">
        <v>50000</v>
      </c>
      <c r="I306" s="36">
        <v>0</v>
      </c>
      <c r="J306" s="36">
        <f>SUM(H306:I306)</f>
        <v>50000</v>
      </c>
    </row>
    <row r="307" spans="1:11" ht="38.25" customHeight="1" x14ac:dyDescent="0.25">
      <c r="A307" s="5"/>
      <c r="B307" s="4"/>
      <c r="C307" s="6"/>
      <c r="D307" s="4"/>
      <c r="E307" s="138"/>
      <c r="F307" s="121" t="s">
        <v>681</v>
      </c>
      <c r="G307" s="144" t="s">
        <v>552</v>
      </c>
      <c r="H307" s="35">
        <f>SUM(H308,,H312,H314)</f>
        <v>104360000</v>
      </c>
      <c r="I307" s="35">
        <f>SUM(I308,I312)</f>
        <v>0</v>
      </c>
      <c r="J307" s="35">
        <f>SUM(J308,J312,J314)</f>
        <v>104360000</v>
      </c>
    </row>
    <row r="308" spans="1:11" ht="14.25" hidden="1" customHeight="1" thickBot="1" x14ac:dyDescent="0.3">
      <c r="A308" s="5"/>
      <c r="B308" s="4"/>
      <c r="C308" s="6"/>
      <c r="D308" s="4"/>
      <c r="E308" s="4"/>
      <c r="F308" s="33" t="s">
        <v>116</v>
      </c>
      <c r="G308" s="21" t="s">
        <v>88</v>
      </c>
      <c r="H308" s="36">
        <f>SUM(H309,)</f>
        <v>0</v>
      </c>
      <c r="I308" s="36">
        <v>0</v>
      </c>
      <c r="J308" s="36">
        <f t="shared" ref="J308:J343" si="27">SUM(H308:I308)</f>
        <v>0</v>
      </c>
    </row>
    <row r="309" spans="1:11" ht="14.25" hidden="1" customHeight="1" thickBot="1" x14ac:dyDescent="0.3">
      <c r="A309" s="5"/>
      <c r="B309" s="4"/>
      <c r="C309" s="6"/>
      <c r="D309" s="4"/>
      <c r="E309" s="4"/>
      <c r="F309" s="31" t="s">
        <v>87</v>
      </c>
      <c r="G309" s="21" t="s">
        <v>89</v>
      </c>
      <c r="H309" s="38">
        <f>SUM(H310:H311)</f>
        <v>0</v>
      </c>
      <c r="I309" s="36">
        <f>SUM(I310:I311)</f>
        <v>0</v>
      </c>
      <c r="J309" s="38">
        <f t="shared" si="27"/>
        <v>0</v>
      </c>
      <c r="K309" s="55"/>
    </row>
    <row r="310" spans="1:11" ht="14.25" hidden="1" customHeight="1" thickBot="1" x14ac:dyDescent="0.3">
      <c r="A310" s="5"/>
      <c r="B310" s="4"/>
      <c r="C310" s="6"/>
      <c r="D310" s="4"/>
      <c r="E310" s="4"/>
      <c r="F310" s="31" t="s">
        <v>140</v>
      </c>
      <c r="G310" s="21"/>
      <c r="H310" s="38"/>
      <c r="I310" s="37">
        <v>0</v>
      </c>
      <c r="J310" s="38">
        <f t="shared" si="27"/>
        <v>0</v>
      </c>
    </row>
    <row r="311" spans="1:11" ht="12" hidden="1" customHeight="1" thickBot="1" x14ac:dyDescent="0.3">
      <c r="A311" s="5"/>
      <c r="B311" s="4"/>
      <c r="C311" s="6"/>
      <c r="D311" s="4"/>
      <c r="E311" s="4"/>
      <c r="F311" s="145" t="s">
        <v>34</v>
      </c>
      <c r="G311" s="21"/>
      <c r="H311" s="38"/>
      <c r="I311" s="37">
        <v>0</v>
      </c>
      <c r="J311" s="38">
        <f t="shared" si="27"/>
        <v>0</v>
      </c>
    </row>
    <row r="312" spans="1:11" ht="23.45" customHeight="1" x14ac:dyDescent="0.25">
      <c r="A312" s="5"/>
      <c r="B312" s="4"/>
      <c r="C312" s="6"/>
      <c r="D312" s="4"/>
      <c r="E312" s="4"/>
      <c r="F312" s="98" t="s">
        <v>157</v>
      </c>
      <c r="G312" s="22" t="s">
        <v>558</v>
      </c>
      <c r="H312" s="38">
        <f>SUM(H313)</f>
        <v>100000</v>
      </c>
      <c r="I312" s="38">
        <v>0</v>
      </c>
      <c r="J312" s="38">
        <f t="shared" si="27"/>
        <v>100000</v>
      </c>
    </row>
    <row r="313" spans="1:11" ht="15.6" customHeight="1" x14ac:dyDescent="0.25">
      <c r="A313" s="5"/>
      <c r="B313" s="4"/>
      <c r="C313" s="6"/>
      <c r="D313" s="4"/>
      <c r="E313" s="4"/>
      <c r="F313" s="15" t="s">
        <v>148</v>
      </c>
      <c r="G313" s="40" t="s">
        <v>559</v>
      </c>
      <c r="H313" s="38">
        <v>100000</v>
      </c>
      <c r="I313" s="38">
        <v>0</v>
      </c>
      <c r="J313" s="38">
        <f>SUM(H313:I313)</f>
        <v>100000</v>
      </c>
      <c r="K313" s="62"/>
    </row>
    <row r="314" spans="1:11" ht="24.75" customHeight="1" x14ac:dyDescent="0.25">
      <c r="A314" s="5"/>
      <c r="B314" s="4"/>
      <c r="C314" s="6"/>
      <c r="D314" s="4"/>
      <c r="E314" s="4"/>
      <c r="F314" s="28" t="s">
        <v>642</v>
      </c>
      <c r="G314" s="67" t="s">
        <v>640</v>
      </c>
      <c r="H314" s="38">
        <f>SUM(H315)</f>
        <v>104260000</v>
      </c>
      <c r="I314" s="38"/>
      <c r="J314" s="38">
        <f t="shared" ref="J314:J323" si="28">SUM(H314:I314)</f>
        <v>104260000</v>
      </c>
      <c r="K314" s="68"/>
    </row>
    <row r="315" spans="1:11" ht="23.25" customHeight="1" x14ac:dyDescent="0.25">
      <c r="A315" s="5"/>
      <c r="B315" s="4"/>
      <c r="C315" s="6"/>
      <c r="D315" s="4"/>
      <c r="E315" s="159"/>
      <c r="F315" s="75" t="s">
        <v>560</v>
      </c>
      <c r="G315" s="67" t="s">
        <v>641</v>
      </c>
      <c r="H315" s="38">
        <f>SUM(H316:H324)</f>
        <v>104260000</v>
      </c>
      <c r="I315" s="38"/>
      <c r="J315" s="38">
        <f t="shared" si="28"/>
        <v>104260000</v>
      </c>
      <c r="K315" s="68"/>
    </row>
    <row r="316" spans="1:11" ht="14.25" customHeight="1" x14ac:dyDescent="0.25">
      <c r="A316" s="5"/>
      <c r="B316" s="4"/>
      <c r="C316" s="6"/>
      <c r="D316" s="4"/>
      <c r="E316" s="4"/>
      <c r="F316" s="146" t="s">
        <v>141</v>
      </c>
      <c r="G316" s="40"/>
      <c r="H316" s="38">
        <v>30000000</v>
      </c>
      <c r="I316" s="38"/>
      <c r="J316" s="38">
        <f t="shared" si="28"/>
        <v>30000000</v>
      </c>
      <c r="K316" s="68"/>
    </row>
    <row r="317" spans="1:11" ht="17.25" customHeight="1" thickBot="1" x14ac:dyDescent="0.3">
      <c r="A317" s="5"/>
      <c r="B317" s="4"/>
      <c r="C317" s="6"/>
      <c r="D317" s="4"/>
      <c r="E317" s="4"/>
      <c r="F317" s="54" t="s">
        <v>346</v>
      </c>
      <c r="G317" s="21"/>
      <c r="H317" s="38">
        <v>14500000</v>
      </c>
      <c r="I317" s="38"/>
      <c r="J317" s="38">
        <f t="shared" si="28"/>
        <v>14500000</v>
      </c>
      <c r="K317" s="68"/>
    </row>
    <row r="318" spans="1:11" ht="13.5" customHeight="1" thickBot="1" x14ac:dyDescent="0.3">
      <c r="A318" s="5"/>
      <c r="B318" s="4"/>
      <c r="C318" s="6"/>
      <c r="D318" s="4"/>
      <c r="E318" s="4"/>
      <c r="F318" s="54" t="s">
        <v>347</v>
      </c>
      <c r="G318" s="21"/>
      <c r="H318" s="38">
        <v>1730000</v>
      </c>
      <c r="I318" s="38"/>
      <c r="J318" s="38">
        <f t="shared" si="28"/>
        <v>1730000</v>
      </c>
      <c r="K318" s="68"/>
    </row>
    <row r="319" spans="1:11" ht="13.5" customHeight="1" x14ac:dyDescent="0.25">
      <c r="A319" s="5"/>
      <c r="B319" s="4"/>
      <c r="C319" s="6"/>
      <c r="D319" s="4"/>
      <c r="E319" s="4"/>
      <c r="F319" s="15" t="s">
        <v>142</v>
      </c>
      <c r="G319" s="40"/>
      <c r="H319" s="38">
        <v>34900000</v>
      </c>
      <c r="I319" s="38"/>
      <c r="J319" s="38">
        <f t="shared" si="28"/>
        <v>34900000</v>
      </c>
      <c r="K319" s="68"/>
    </row>
    <row r="320" spans="1:11" ht="15" customHeight="1" x14ac:dyDescent="0.25">
      <c r="A320" s="5"/>
      <c r="B320" s="4"/>
      <c r="C320" s="6"/>
      <c r="D320" s="4"/>
      <c r="E320" s="4"/>
      <c r="F320" s="15" t="s">
        <v>836</v>
      </c>
      <c r="G320" s="40"/>
      <c r="H320" s="38">
        <v>8770000</v>
      </c>
      <c r="I320" s="38"/>
      <c r="J320" s="38">
        <f t="shared" si="28"/>
        <v>8770000</v>
      </c>
      <c r="K320" s="68"/>
    </row>
    <row r="321" spans="1:11" ht="14.25" hidden="1" customHeight="1" x14ac:dyDescent="0.25">
      <c r="A321" s="5"/>
      <c r="B321" s="4"/>
      <c r="C321" s="6"/>
      <c r="D321" s="4"/>
      <c r="E321" s="4"/>
      <c r="F321" s="15" t="s">
        <v>147</v>
      </c>
      <c r="G321" s="40"/>
      <c r="H321" s="38">
        <v>0</v>
      </c>
      <c r="I321" s="38"/>
      <c r="J321" s="38">
        <f t="shared" si="28"/>
        <v>0</v>
      </c>
      <c r="K321" s="68"/>
    </row>
    <row r="322" spans="1:11" ht="12" customHeight="1" x14ac:dyDescent="0.25">
      <c r="A322" s="5"/>
      <c r="B322" s="4"/>
      <c r="C322" s="6"/>
      <c r="D322" s="4"/>
      <c r="E322" s="4"/>
      <c r="F322" s="15" t="s">
        <v>143</v>
      </c>
      <c r="G322" s="40"/>
      <c r="H322" s="38">
        <v>12630000</v>
      </c>
      <c r="I322" s="38"/>
      <c r="J322" s="38">
        <f t="shared" si="28"/>
        <v>12630000</v>
      </c>
      <c r="K322" s="68"/>
    </row>
    <row r="323" spans="1:11" ht="17.25" customHeight="1" x14ac:dyDescent="0.25">
      <c r="A323" s="5"/>
      <c r="B323" s="4"/>
      <c r="C323" s="6"/>
      <c r="D323" s="4"/>
      <c r="E323" s="4"/>
      <c r="F323" s="15" t="s">
        <v>561</v>
      </c>
      <c r="G323" s="40"/>
      <c r="H323" s="163">
        <v>1730000</v>
      </c>
      <c r="I323" s="38"/>
      <c r="J323" s="38">
        <f t="shared" si="28"/>
        <v>1730000</v>
      </c>
      <c r="K323" s="68"/>
    </row>
    <row r="324" spans="1:11" ht="17.25" hidden="1" customHeight="1" x14ac:dyDescent="0.25">
      <c r="A324" s="5"/>
      <c r="B324" s="4"/>
      <c r="C324" s="6"/>
      <c r="D324" s="4"/>
      <c r="E324" s="4"/>
      <c r="F324" s="15"/>
      <c r="G324" s="40"/>
      <c r="H324" s="163">
        <v>0</v>
      </c>
      <c r="I324" s="38"/>
      <c r="J324" s="38">
        <f t="shared" ref="J324" si="29">SUM(H324:I324)</f>
        <v>0</v>
      </c>
      <c r="K324" s="68"/>
    </row>
    <row r="325" spans="1:11" ht="40.15" customHeight="1" x14ac:dyDescent="0.25">
      <c r="A325" s="5"/>
      <c r="B325" s="4"/>
      <c r="C325" s="6"/>
      <c r="D325" s="4"/>
      <c r="E325" s="4"/>
      <c r="F325" s="20" t="s">
        <v>620</v>
      </c>
      <c r="G325" s="22" t="s">
        <v>621</v>
      </c>
      <c r="H325" s="99">
        <f>SUM(H326)</f>
        <v>39405000</v>
      </c>
      <c r="I325" s="36">
        <v>0</v>
      </c>
      <c r="J325" s="35">
        <f t="shared" si="27"/>
        <v>39405000</v>
      </c>
    </row>
    <row r="326" spans="1:11" ht="27" customHeight="1" x14ac:dyDescent="0.25">
      <c r="A326" s="5"/>
      <c r="B326" s="4"/>
      <c r="C326" s="6"/>
      <c r="D326" s="4"/>
      <c r="E326" s="4"/>
      <c r="F326" s="15" t="s">
        <v>37</v>
      </c>
      <c r="G326" s="21" t="s">
        <v>622</v>
      </c>
      <c r="H326" s="36">
        <f>SUM(H327:H329)</f>
        <v>39405000</v>
      </c>
      <c r="I326" s="36">
        <v>0</v>
      </c>
      <c r="J326" s="36">
        <f t="shared" si="27"/>
        <v>39405000</v>
      </c>
      <c r="K326" s="60"/>
    </row>
    <row r="327" spans="1:11" ht="16.5" customHeight="1" x14ac:dyDescent="0.25">
      <c r="A327" s="5"/>
      <c r="B327" s="4"/>
      <c r="C327" s="6"/>
      <c r="D327" s="4"/>
      <c r="E327" s="4"/>
      <c r="F327" s="15" t="s">
        <v>341</v>
      </c>
      <c r="G327" s="21"/>
      <c r="H327" s="36">
        <v>6500000</v>
      </c>
      <c r="I327" s="36"/>
      <c r="J327" s="36">
        <f t="shared" si="27"/>
        <v>6500000</v>
      </c>
      <c r="K327" s="64"/>
    </row>
    <row r="328" spans="1:11" ht="15" customHeight="1" x14ac:dyDescent="0.25">
      <c r="A328" s="5"/>
      <c r="B328" s="4"/>
      <c r="C328" s="6"/>
      <c r="D328" s="4"/>
      <c r="E328" s="4"/>
      <c r="F328" s="15" t="s">
        <v>139</v>
      </c>
      <c r="G328" s="21"/>
      <c r="H328" s="36">
        <v>32905000</v>
      </c>
      <c r="I328" s="36">
        <v>0</v>
      </c>
      <c r="J328" s="36">
        <f t="shared" si="27"/>
        <v>32905000</v>
      </c>
    </row>
    <row r="329" spans="1:11" ht="16.5" hidden="1" customHeight="1" x14ac:dyDescent="0.25">
      <c r="A329" s="5"/>
      <c r="B329" s="4"/>
      <c r="C329" s="6"/>
      <c r="D329" s="4"/>
      <c r="E329" s="4"/>
      <c r="F329" s="16"/>
      <c r="G329" s="21"/>
      <c r="H329" s="36">
        <v>0</v>
      </c>
      <c r="I329" s="36"/>
      <c r="J329" s="36">
        <f t="shared" si="27"/>
        <v>0</v>
      </c>
    </row>
    <row r="330" spans="1:11" ht="43.15" customHeight="1" x14ac:dyDescent="0.25">
      <c r="A330" s="5"/>
      <c r="B330" s="4"/>
      <c r="C330" s="6"/>
      <c r="D330" s="4"/>
      <c r="E330" s="4"/>
      <c r="F330" s="20" t="s">
        <v>336</v>
      </c>
      <c r="G330" s="22" t="s">
        <v>623</v>
      </c>
      <c r="H330" s="35">
        <f>SUM(H331:H332)</f>
        <v>250000</v>
      </c>
      <c r="I330" s="57">
        <v>0</v>
      </c>
      <c r="J330" s="35">
        <f t="shared" si="27"/>
        <v>250000</v>
      </c>
    </row>
    <row r="331" spans="1:11" ht="24.75" customHeight="1" x14ac:dyDescent="0.25">
      <c r="A331" s="5"/>
      <c r="B331" s="4">
        <v>977</v>
      </c>
      <c r="C331" s="6" t="s">
        <v>25</v>
      </c>
      <c r="D331" s="4"/>
      <c r="E331" s="4"/>
      <c r="F331" s="15" t="s">
        <v>45</v>
      </c>
      <c r="G331" s="21" t="s">
        <v>624</v>
      </c>
      <c r="H331" s="36">
        <v>250000</v>
      </c>
      <c r="I331" s="37">
        <v>0</v>
      </c>
      <c r="J331" s="36">
        <f t="shared" si="27"/>
        <v>250000</v>
      </c>
      <c r="K331" s="136"/>
    </row>
    <row r="332" spans="1:11" ht="17.25" hidden="1" customHeight="1" x14ac:dyDescent="0.25">
      <c r="A332" s="11"/>
      <c r="B332" s="12"/>
      <c r="C332" s="13"/>
      <c r="D332" s="12"/>
      <c r="E332" s="12"/>
      <c r="F332" s="15" t="s">
        <v>368</v>
      </c>
      <c r="G332" s="21" t="s">
        <v>626</v>
      </c>
      <c r="H332" s="36">
        <v>0</v>
      </c>
      <c r="I332" s="37"/>
      <c r="J332" s="36">
        <f>SUM(H332:I332)</f>
        <v>0</v>
      </c>
      <c r="K332" s="64"/>
    </row>
    <row r="333" spans="1:11" ht="27.6" customHeight="1" x14ac:dyDescent="0.25">
      <c r="A333" s="11"/>
      <c r="B333" s="12"/>
      <c r="C333" s="13"/>
      <c r="D333" s="12"/>
      <c r="E333" s="12"/>
      <c r="F333" s="20" t="s">
        <v>158</v>
      </c>
      <c r="G333" s="39" t="s">
        <v>625</v>
      </c>
      <c r="H333" s="35">
        <f>SUM(H334:H336)</f>
        <v>288000</v>
      </c>
      <c r="I333" s="37">
        <v>0</v>
      </c>
      <c r="J333" s="35">
        <f t="shared" si="27"/>
        <v>288000</v>
      </c>
      <c r="K333" s="55"/>
    </row>
    <row r="334" spans="1:11" ht="24" customHeight="1" x14ac:dyDescent="0.25">
      <c r="A334" s="11"/>
      <c r="B334" s="12"/>
      <c r="C334" s="13"/>
      <c r="D334" s="12"/>
      <c r="E334" s="12"/>
      <c r="F334" s="15" t="s">
        <v>159</v>
      </c>
      <c r="G334" s="19" t="s">
        <v>627</v>
      </c>
      <c r="H334" s="36">
        <v>288000</v>
      </c>
      <c r="I334" s="37">
        <v>0</v>
      </c>
      <c r="J334" s="36">
        <f t="shared" si="27"/>
        <v>288000</v>
      </c>
      <c r="K334" s="60"/>
    </row>
    <row r="335" spans="1:11" ht="0.75" hidden="1" customHeight="1" x14ac:dyDescent="0.25">
      <c r="A335" s="11"/>
      <c r="B335" s="12"/>
      <c r="C335" s="13"/>
      <c r="D335" s="12"/>
      <c r="E335" s="12"/>
      <c r="F335" s="100" t="s">
        <v>235</v>
      </c>
      <c r="G335" s="19" t="s">
        <v>245</v>
      </c>
      <c r="H335" s="36">
        <v>0</v>
      </c>
      <c r="I335" s="37"/>
      <c r="J335" s="36">
        <f t="shared" si="27"/>
        <v>0</v>
      </c>
      <c r="K335" s="55">
        <v>0</v>
      </c>
    </row>
    <row r="336" spans="1:11" ht="21" hidden="1" customHeight="1" x14ac:dyDescent="0.25">
      <c r="A336" s="11"/>
      <c r="B336" s="12"/>
      <c r="C336" s="13"/>
      <c r="D336" s="12"/>
      <c r="E336" s="12"/>
      <c r="F336" s="101" t="s">
        <v>276</v>
      </c>
      <c r="G336" s="19" t="s">
        <v>628</v>
      </c>
      <c r="H336" s="36">
        <v>0</v>
      </c>
      <c r="I336" s="37"/>
      <c r="J336" s="36">
        <f t="shared" si="27"/>
        <v>0</v>
      </c>
      <c r="K336" s="55"/>
    </row>
    <row r="337" spans="1:11" ht="24" customHeight="1" x14ac:dyDescent="0.25">
      <c r="A337" s="11"/>
      <c r="B337" s="12"/>
      <c r="C337" s="13"/>
      <c r="D337" s="12"/>
      <c r="E337" s="12"/>
      <c r="F337" s="20" t="s">
        <v>364</v>
      </c>
      <c r="G337" s="39" t="s">
        <v>629</v>
      </c>
      <c r="H337" s="35">
        <f>SUM(H338:H340)</f>
        <v>150000</v>
      </c>
      <c r="I337" s="35">
        <f>SUM(I338:I340)</f>
        <v>2241851.2200000002</v>
      </c>
      <c r="J337" s="35">
        <f t="shared" si="27"/>
        <v>2391851.2200000002</v>
      </c>
      <c r="K337" s="55"/>
    </row>
    <row r="338" spans="1:11" ht="18.75" hidden="1" customHeight="1" x14ac:dyDescent="0.25">
      <c r="A338" s="11"/>
      <c r="B338" s="12"/>
      <c r="C338" s="13"/>
      <c r="D338" s="12"/>
      <c r="E338" s="12"/>
      <c r="F338" s="15" t="s">
        <v>365</v>
      </c>
      <c r="G338" s="19" t="s">
        <v>630</v>
      </c>
      <c r="H338" s="36">
        <v>0</v>
      </c>
      <c r="I338" s="37"/>
      <c r="J338" s="36">
        <f t="shared" si="27"/>
        <v>0</v>
      </c>
      <c r="K338" s="55"/>
    </row>
    <row r="339" spans="1:11" ht="28.5" customHeight="1" x14ac:dyDescent="0.25">
      <c r="A339" s="11"/>
      <c r="B339" s="12"/>
      <c r="C339" s="13"/>
      <c r="D339" s="12"/>
      <c r="E339" s="12"/>
      <c r="F339" s="15" t="s">
        <v>343</v>
      </c>
      <c r="G339" s="40" t="s">
        <v>831</v>
      </c>
      <c r="H339" s="38">
        <v>150000</v>
      </c>
      <c r="I339" s="38">
        <v>2241851.2200000002</v>
      </c>
      <c r="J339" s="36">
        <f t="shared" si="27"/>
        <v>2391851.2200000002</v>
      </c>
      <c r="K339" s="55"/>
    </row>
    <row r="340" spans="1:11" ht="28.5" hidden="1" customHeight="1" x14ac:dyDescent="0.25">
      <c r="A340" s="11"/>
      <c r="B340" s="12"/>
      <c r="C340" s="13"/>
      <c r="D340" s="12"/>
      <c r="E340" s="12"/>
      <c r="F340" s="15" t="s">
        <v>343</v>
      </c>
      <c r="G340" s="40" t="s">
        <v>631</v>
      </c>
      <c r="H340" s="38">
        <v>0</v>
      </c>
      <c r="I340" s="38"/>
      <c r="J340" s="36">
        <f t="shared" si="27"/>
        <v>0</v>
      </c>
      <c r="K340" s="55"/>
    </row>
    <row r="341" spans="1:11" ht="22.5" customHeight="1" x14ac:dyDescent="0.25">
      <c r="A341" s="11"/>
      <c r="B341" s="12"/>
      <c r="C341" s="13"/>
      <c r="D341" s="12"/>
      <c r="E341" s="12"/>
      <c r="F341" s="20" t="s">
        <v>420</v>
      </c>
      <c r="G341" s="39" t="s">
        <v>421</v>
      </c>
      <c r="H341" s="35">
        <f>SUM(H342:H343)</f>
        <v>300000</v>
      </c>
      <c r="I341" s="35">
        <f>SUM(I342)</f>
        <v>0</v>
      </c>
      <c r="J341" s="35">
        <f t="shared" si="27"/>
        <v>300000</v>
      </c>
      <c r="K341" s="55"/>
    </row>
    <row r="342" spans="1:11" ht="31.5" hidden="1" customHeight="1" x14ac:dyDescent="0.25">
      <c r="A342" s="11"/>
      <c r="B342" s="12"/>
      <c r="C342" s="13"/>
      <c r="D342" s="12"/>
      <c r="E342" s="12"/>
      <c r="F342" s="15" t="s">
        <v>423</v>
      </c>
      <c r="G342" s="19" t="s">
        <v>422</v>
      </c>
      <c r="H342" s="36">
        <v>0</v>
      </c>
      <c r="I342" s="36">
        <v>0</v>
      </c>
      <c r="J342" s="36">
        <f t="shared" si="27"/>
        <v>0</v>
      </c>
      <c r="K342" s="55"/>
    </row>
    <row r="343" spans="1:11" ht="31.5" customHeight="1" x14ac:dyDescent="0.25">
      <c r="A343" s="11"/>
      <c r="B343" s="12"/>
      <c r="C343" s="13"/>
      <c r="D343" s="12"/>
      <c r="E343" s="12"/>
      <c r="F343" s="15" t="s">
        <v>702</v>
      </c>
      <c r="G343" s="19" t="s">
        <v>703</v>
      </c>
      <c r="H343" s="36">
        <v>300000</v>
      </c>
      <c r="I343" s="37">
        <v>0</v>
      </c>
      <c r="J343" s="36">
        <f t="shared" si="27"/>
        <v>300000</v>
      </c>
      <c r="K343" s="55"/>
    </row>
    <row r="344" spans="1:11" ht="54" customHeight="1" x14ac:dyDescent="0.25">
      <c r="A344" s="11"/>
      <c r="B344" s="12"/>
      <c r="C344" s="13"/>
      <c r="D344" s="12"/>
      <c r="E344" s="12"/>
      <c r="F344" s="20" t="s">
        <v>835</v>
      </c>
      <c r="G344" s="39" t="s">
        <v>706</v>
      </c>
      <c r="H344" s="35">
        <f>SUM(H345)</f>
        <v>100000</v>
      </c>
      <c r="I344" s="35">
        <f>SUM(I345)</f>
        <v>0</v>
      </c>
      <c r="J344" s="35">
        <f>SUM(H344:I344)</f>
        <v>100000</v>
      </c>
      <c r="K344" s="55"/>
    </row>
    <row r="345" spans="1:11" ht="36" customHeight="1" x14ac:dyDescent="0.25">
      <c r="A345" s="11"/>
      <c r="B345" s="12"/>
      <c r="C345" s="13"/>
      <c r="D345" s="12"/>
      <c r="E345" s="12"/>
      <c r="F345" s="15" t="s">
        <v>755</v>
      </c>
      <c r="G345" s="19" t="s">
        <v>756</v>
      </c>
      <c r="H345" s="36">
        <v>100000</v>
      </c>
      <c r="I345" s="36">
        <v>0</v>
      </c>
      <c r="J345" s="36">
        <f>SUM(H345:I345)</f>
        <v>100000</v>
      </c>
      <c r="K345" s="55"/>
    </row>
    <row r="346" spans="1:11" ht="28.5" hidden="1" customHeight="1" x14ac:dyDescent="0.25">
      <c r="A346" s="11"/>
      <c r="B346" s="12"/>
      <c r="C346" s="13"/>
      <c r="D346" s="12"/>
      <c r="E346" s="12"/>
      <c r="F346" s="15" t="s">
        <v>783</v>
      </c>
      <c r="G346" s="19" t="s">
        <v>784</v>
      </c>
      <c r="H346" s="36">
        <v>0</v>
      </c>
      <c r="I346" s="36">
        <v>0</v>
      </c>
      <c r="J346" s="36">
        <f>SUM(H346:I346)</f>
        <v>0</v>
      </c>
      <c r="K346" s="55"/>
    </row>
    <row r="347" spans="1:11" ht="31.5" hidden="1" customHeight="1" x14ac:dyDescent="0.25">
      <c r="A347" s="11"/>
      <c r="B347" s="12"/>
      <c r="C347" s="13"/>
      <c r="D347" s="12"/>
      <c r="E347" s="12"/>
      <c r="F347" s="20" t="s">
        <v>741</v>
      </c>
      <c r="G347" s="39" t="s">
        <v>742</v>
      </c>
      <c r="H347" s="35">
        <f>SUM(H348)</f>
        <v>0</v>
      </c>
      <c r="I347" s="37"/>
      <c r="J347" s="35">
        <f t="shared" ref="J347:J350" si="30">SUM(H347:I347)</f>
        <v>0</v>
      </c>
      <c r="K347" s="55"/>
    </row>
    <row r="348" spans="1:11" ht="62.25" hidden="1" customHeight="1" x14ac:dyDescent="0.25">
      <c r="A348" s="11"/>
      <c r="B348" s="12"/>
      <c r="C348" s="13"/>
      <c r="D348" s="12"/>
      <c r="E348" s="12"/>
      <c r="F348" s="101" t="s">
        <v>743</v>
      </c>
      <c r="G348" s="19" t="s">
        <v>744</v>
      </c>
      <c r="H348" s="36">
        <v>0</v>
      </c>
      <c r="I348" s="37"/>
      <c r="J348" s="36">
        <f t="shared" si="30"/>
        <v>0</v>
      </c>
      <c r="K348" s="55"/>
    </row>
    <row r="349" spans="1:11" ht="31.5" hidden="1" customHeight="1" x14ac:dyDescent="0.25">
      <c r="A349" s="11"/>
      <c r="B349" s="12"/>
      <c r="C349" s="13"/>
      <c r="D349" s="12"/>
      <c r="E349" s="12"/>
      <c r="F349" s="20" t="s">
        <v>758</v>
      </c>
      <c r="G349" s="39" t="s">
        <v>759</v>
      </c>
      <c r="H349" s="35">
        <f>SUM(H350)</f>
        <v>0</v>
      </c>
      <c r="I349" s="37"/>
      <c r="J349" s="35">
        <f t="shared" si="30"/>
        <v>0</v>
      </c>
      <c r="K349" s="55"/>
    </row>
    <row r="350" spans="1:11" ht="26.25" hidden="1" customHeight="1" x14ac:dyDescent="0.25">
      <c r="A350" s="11"/>
      <c r="B350" s="12"/>
      <c r="C350" s="13"/>
      <c r="D350" s="12"/>
      <c r="E350" s="12"/>
      <c r="F350" s="15" t="s">
        <v>760</v>
      </c>
      <c r="G350" s="19" t="s">
        <v>761</v>
      </c>
      <c r="H350" s="36">
        <v>0</v>
      </c>
      <c r="I350" s="37"/>
      <c r="J350" s="36">
        <f t="shared" si="30"/>
        <v>0</v>
      </c>
      <c r="K350" s="55"/>
    </row>
    <row r="351" spans="1:11" ht="53.25" customHeight="1" thickBot="1" x14ac:dyDescent="0.3">
      <c r="A351" s="11"/>
      <c r="B351" s="12"/>
      <c r="C351" s="13"/>
      <c r="D351" s="12"/>
      <c r="E351" s="12"/>
      <c r="F351" s="155" t="s">
        <v>687</v>
      </c>
      <c r="G351" s="39" t="s">
        <v>586</v>
      </c>
      <c r="H351" s="35">
        <f>SUM(H352)</f>
        <v>100000</v>
      </c>
      <c r="I351" s="35">
        <f>SUM(I352)</f>
        <v>0</v>
      </c>
      <c r="J351" s="35">
        <f t="shared" ref="J351:J355" si="31">SUM(H351:I351)</f>
        <v>100000</v>
      </c>
    </row>
    <row r="352" spans="1:11" ht="52.5" customHeight="1" thickBot="1" x14ac:dyDescent="0.3">
      <c r="A352" s="11"/>
      <c r="B352" s="12"/>
      <c r="C352" s="13"/>
      <c r="D352" s="12"/>
      <c r="E352" s="12"/>
      <c r="F352" s="102" t="s">
        <v>587</v>
      </c>
      <c r="G352" s="39" t="s">
        <v>215</v>
      </c>
      <c r="H352" s="35">
        <f>SUM(H353:H355)</f>
        <v>100000</v>
      </c>
      <c r="I352" s="36">
        <v>0</v>
      </c>
      <c r="J352" s="35">
        <f t="shared" si="31"/>
        <v>100000</v>
      </c>
    </row>
    <row r="353" spans="1:11" ht="16.5" customHeight="1" thickBot="1" x14ac:dyDescent="0.3">
      <c r="A353" s="11"/>
      <c r="B353" s="12"/>
      <c r="C353" s="13"/>
      <c r="D353" s="12"/>
      <c r="E353" s="12"/>
      <c r="F353" s="103" t="s">
        <v>827</v>
      </c>
      <c r="G353" s="19" t="s">
        <v>588</v>
      </c>
      <c r="H353" s="36">
        <v>100000</v>
      </c>
      <c r="I353" s="36">
        <v>0</v>
      </c>
      <c r="J353" s="36">
        <f t="shared" si="31"/>
        <v>100000</v>
      </c>
    </row>
    <row r="354" spans="1:11" ht="15.75" customHeight="1" thickBot="1" x14ac:dyDescent="0.3">
      <c r="A354" s="11"/>
      <c r="B354" s="12"/>
      <c r="C354" s="13"/>
      <c r="D354" s="12"/>
      <c r="E354" s="12"/>
      <c r="F354" s="104" t="s">
        <v>173</v>
      </c>
      <c r="G354" s="19" t="s">
        <v>589</v>
      </c>
      <c r="H354" s="36"/>
      <c r="I354" s="37">
        <v>0</v>
      </c>
      <c r="J354" s="36">
        <f t="shared" si="31"/>
        <v>0</v>
      </c>
    </row>
    <row r="355" spans="1:11" ht="27" hidden="1" customHeight="1" thickBot="1" x14ac:dyDescent="0.3">
      <c r="A355" s="11"/>
      <c r="B355" s="12"/>
      <c r="C355" s="13"/>
      <c r="D355" s="12"/>
      <c r="E355" s="12"/>
      <c r="F355" s="104" t="s">
        <v>287</v>
      </c>
      <c r="G355" s="19" t="s">
        <v>590</v>
      </c>
      <c r="H355" s="36">
        <v>0</v>
      </c>
      <c r="I355" s="37">
        <v>0</v>
      </c>
      <c r="J355" s="36">
        <f t="shared" si="31"/>
        <v>0</v>
      </c>
      <c r="K355" s="60"/>
    </row>
    <row r="356" spans="1:11" ht="42.6" customHeight="1" x14ac:dyDescent="0.25">
      <c r="A356" s="11"/>
      <c r="B356" s="12"/>
      <c r="C356" s="13"/>
      <c r="D356" s="12"/>
      <c r="E356" s="12"/>
      <c r="F356" s="86" t="s">
        <v>449</v>
      </c>
      <c r="G356" s="39" t="s">
        <v>174</v>
      </c>
      <c r="H356" s="35">
        <f>SUM(H357+H366+H374+H384+H386)</f>
        <v>5400000</v>
      </c>
      <c r="I356" s="35">
        <f>SUM(I357+I366+I374+I384+I386)</f>
        <v>0</v>
      </c>
      <c r="J356" s="35">
        <f t="shared" ref="J356:J399" si="32">SUM(H356:I356)</f>
        <v>5400000</v>
      </c>
      <c r="K356" s="55">
        <v>0</v>
      </c>
    </row>
    <row r="357" spans="1:11" ht="26.45" customHeight="1" x14ac:dyDescent="0.25">
      <c r="A357" s="11"/>
      <c r="B357" s="12"/>
      <c r="C357" s="13"/>
      <c r="D357" s="12"/>
      <c r="E357" s="12"/>
      <c r="F357" s="105" t="s">
        <v>688</v>
      </c>
      <c r="G357" s="39" t="s">
        <v>175</v>
      </c>
      <c r="H357" s="35">
        <f>SUM(H358:H365)</f>
        <v>615000</v>
      </c>
      <c r="I357" s="36">
        <v>0</v>
      </c>
      <c r="J357" s="35">
        <f t="shared" si="32"/>
        <v>615000</v>
      </c>
      <c r="K357" s="55"/>
    </row>
    <row r="358" spans="1:11" ht="36.75" customHeight="1" x14ac:dyDescent="0.25">
      <c r="A358" s="11"/>
      <c r="B358" s="12"/>
      <c r="C358" s="13"/>
      <c r="D358" s="12"/>
      <c r="E358" s="12"/>
      <c r="F358" s="106" t="s">
        <v>317</v>
      </c>
      <c r="G358" s="19" t="s">
        <v>597</v>
      </c>
      <c r="H358" s="36">
        <v>3000</v>
      </c>
      <c r="I358" s="36"/>
      <c r="J358" s="36">
        <f t="shared" si="32"/>
        <v>3000</v>
      </c>
      <c r="K358" s="55"/>
    </row>
    <row r="359" spans="1:11" ht="15.75" hidden="1" customHeight="1" x14ac:dyDescent="0.25">
      <c r="A359" s="11"/>
      <c r="B359" s="12"/>
      <c r="C359" s="13"/>
      <c r="D359" s="12"/>
      <c r="E359" s="12"/>
      <c r="F359" s="106" t="s">
        <v>318</v>
      </c>
      <c r="G359" s="19" t="s">
        <v>319</v>
      </c>
      <c r="H359" s="36">
        <v>0</v>
      </c>
      <c r="I359" s="36"/>
      <c r="J359" s="36">
        <f t="shared" si="32"/>
        <v>0</v>
      </c>
      <c r="K359" s="55"/>
    </row>
    <row r="360" spans="1:11" ht="26.45" customHeight="1" x14ac:dyDescent="0.25">
      <c r="A360" s="11"/>
      <c r="B360" s="12"/>
      <c r="C360" s="13"/>
      <c r="D360" s="12"/>
      <c r="E360" s="12"/>
      <c r="F360" s="106" t="s">
        <v>320</v>
      </c>
      <c r="G360" s="19" t="s">
        <v>598</v>
      </c>
      <c r="H360" s="36">
        <v>2000</v>
      </c>
      <c r="I360" s="36"/>
      <c r="J360" s="36">
        <f t="shared" si="32"/>
        <v>2000</v>
      </c>
      <c r="K360" s="55"/>
    </row>
    <row r="361" spans="1:11" ht="26.45" customHeight="1" x14ac:dyDescent="0.25">
      <c r="A361" s="11"/>
      <c r="B361" s="12"/>
      <c r="C361" s="13"/>
      <c r="D361" s="12"/>
      <c r="E361" s="12"/>
      <c r="F361" s="106" t="s">
        <v>338</v>
      </c>
      <c r="G361" s="19" t="s">
        <v>599</v>
      </c>
      <c r="H361" s="36">
        <v>100000</v>
      </c>
      <c r="I361" s="36"/>
      <c r="J361" s="36">
        <f t="shared" si="32"/>
        <v>100000</v>
      </c>
      <c r="K361" s="55">
        <v>0</v>
      </c>
    </row>
    <row r="362" spans="1:11" ht="33.6" customHeight="1" x14ac:dyDescent="0.25">
      <c r="A362" s="11"/>
      <c r="B362" s="12"/>
      <c r="C362" s="13"/>
      <c r="D362" s="12"/>
      <c r="E362" s="12"/>
      <c r="F362" s="106" t="s">
        <v>339</v>
      </c>
      <c r="G362" s="19" t="s">
        <v>600</v>
      </c>
      <c r="H362" s="36">
        <v>400000</v>
      </c>
      <c r="I362" s="36"/>
      <c r="J362" s="36">
        <f t="shared" si="32"/>
        <v>400000</v>
      </c>
      <c r="K362" s="55"/>
    </row>
    <row r="363" spans="1:11" ht="62.45" customHeight="1" x14ac:dyDescent="0.25">
      <c r="A363" s="11"/>
      <c r="B363" s="12"/>
      <c r="C363" s="13"/>
      <c r="D363" s="12"/>
      <c r="E363" s="12"/>
      <c r="F363" s="106" t="s">
        <v>335</v>
      </c>
      <c r="G363" s="19" t="s">
        <v>601</v>
      </c>
      <c r="H363" s="36">
        <v>5000</v>
      </c>
      <c r="I363" s="36"/>
      <c r="J363" s="36">
        <f t="shared" si="32"/>
        <v>5000</v>
      </c>
      <c r="K363" s="55"/>
    </row>
    <row r="364" spans="1:11" ht="42" customHeight="1" x14ac:dyDescent="0.25">
      <c r="A364" s="11"/>
      <c r="B364" s="12"/>
      <c r="C364" s="13"/>
      <c r="D364" s="12"/>
      <c r="E364" s="12"/>
      <c r="F364" s="106" t="s">
        <v>786</v>
      </c>
      <c r="G364" s="19" t="s">
        <v>785</v>
      </c>
      <c r="H364" s="36">
        <v>100000</v>
      </c>
      <c r="I364" s="36"/>
      <c r="J364" s="36">
        <f t="shared" ref="J364" si="33">SUM(H364:I364)</f>
        <v>100000</v>
      </c>
      <c r="K364" s="55"/>
    </row>
    <row r="365" spans="1:11" ht="42" customHeight="1" x14ac:dyDescent="0.25">
      <c r="A365" s="11"/>
      <c r="B365" s="12"/>
      <c r="C365" s="13"/>
      <c r="D365" s="12"/>
      <c r="E365" s="12"/>
      <c r="F365" s="106" t="s">
        <v>788</v>
      </c>
      <c r="G365" s="170" t="s">
        <v>828</v>
      </c>
      <c r="H365" s="36">
        <v>5000</v>
      </c>
      <c r="I365" s="36"/>
      <c r="J365" s="36">
        <f t="shared" ref="J365" si="34">SUM(H365:I365)</f>
        <v>5000</v>
      </c>
      <c r="K365" s="55"/>
    </row>
    <row r="366" spans="1:11" ht="39" customHeight="1" x14ac:dyDescent="0.25">
      <c r="A366" s="11"/>
      <c r="B366" s="12"/>
      <c r="C366" s="13"/>
      <c r="D366" s="12"/>
      <c r="E366" s="12"/>
      <c r="F366" s="105" t="s">
        <v>689</v>
      </c>
      <c r="G366" s="39" t="s">
        <v>176</v>
      </c>
      <c r="H366" s="35">
        <f>SUM(H367:H372)</f>
        <v>67000</v>
      </c>
      <c r="I366" s="36"/>
      <c r="J366" s="36">
        <f t="shared" si="32"/>
        <v>67000</v>
      </c>
      <c r="K366" s="55"/>
    </row>
    <row r="367" spans="1:11" ht="37.5" customHeight="1" x14ac:dyDescent="0.25">
      <c r="A367" s="11"/>
      <c r="B367" s="12"/>
      <c r="C367" s="13"/>
      <c r="D367" s="12"/>
      <c r="E367" s="12"/>
      <c r="F367" s="59" t="s">
        <v>321</v>
      </c>
      <c r="G367" s="19" t="s">
        <v>602</v>
      </c>
      <c r="H367" s="36">
        <v>7000</v>
      </c>
      <c r="I367" s="36"/>
      <c r="J367" s="36">
        <f t="shared" si="32"/>
        <v>7000</v>
      </c>
      <c r="K367" s="55"/>
    </row>
    <row r="368" spans="1:11" ht="28.5" customHeight="1" x14ac:dyDescent="0.25">
      <c r="A368" s="11"/>
      <c r="B368" s="12"/>
      <c r="C368" s="13"/>
      <c r="D368" s="12"/>
      <c r="E368" s="12"/>
      <c r="F368" s="59" t="s">
        <v>322</v>
      </c>
      <c r="G368" s="19" t="s">
        <v>603</v>
      </c>
      <c r="H368" s="36">
        <v>30000</v>
      </c>
      <c r="I368" s="36"/>
      <c r="J368" s="36">
        <f t="shared" si="32"/>
        <v>30000</v>
      </c>
      <c r="K368" s="55"/>
    </row>
    <row r="369" spans="1:11" ht="33.75" customHeight="1" x14ac:dyDescent="0.25">
      <c r="A369" s="11"/>
      <c r="B369" s="12"/>
      <c r="C369" s="13"/>
      <c r="D369" s="12"/>
      <c r="E369" s="12"/>
      <c r="F369" s="59" t="s">
        <v>685</v>
      </c>
      <c r="G369" s="19" t="s">
        <v>684</v>
      </c>
      <c r="H369" s="36">
        <v>30000</v>
      </c>
      <c r="I369" s="36"/>
      <c r="J369" s="36">
        <f t="shared" si="32"/>
        <v>30000</v>
      </c>
      <c r="K369" s="55"/>
    </row>
    <row r="370" spans="1:11" ht="15" hidden="1" customHeight="1" x14ac:dyDescent="0.25">
      <c r="A370" s="11"/>
      <c r="B370" s="12"/>
      <c r="C370" s="13"/>
      <c r="D370" s="12"/>
      <c r="E370" s="12"/>
      <c r="F370" s="59" t="s">
        <v>323</v>
      </c>
      <c r="G370" s="19" t="s">
        <v>324</v>
      </c>
      <c r="H370" s="36">
        <v>0</v>
      </c>
      <c r="I370" s="36"/>
      <c r="J370" s="36">
        <f t="shared" si="32"/>
        <v>0</v>
      </c>
      <c r="K370" s="55"/>
    </row>
    <row r="371" spans="1:11" ht="14.25" hidden="1" customHeight="1" x14ac:dyDescent="0.25">
      <c r="A371" s="11"/>
      <c r="B371" s="12"/>
      <c r="C371" s="13"/>
      <c r="D371" s="12"/>
      <c r="E371" s="12"/>
      <c r="F371" s="59" t="s">
        <v>325</v>
      </c>
      <c r="G371" s="19" t="s">
        <v>604</v>
      </c>
      <c r="H371" s="36">
        <v>0</v>
      </c>
      <c r="I371" s="36"/>
      <c r="J371" s="36">
        <f t="shared" si="32"/>
        <v>0</v>
      </c>
      <c r="K371" s="55"/>
    </row>
    <row r="372" spans="1:11" ht="13.5" hidden="1" customHeight="1" x14ac:dyDescent="0.25">
      <c r="A372" s="11"/>
      <c r="B372" s="12"/>
      <c r="C372" s="13"/>
      <c r="D372" s="12"/>
      <c r="E372" s="12"/>
      <c r="F372" s="59" t="s">
        <v>326</v>
      </c>
      <c r="G372" s="19" t="s">
        <v>605</v>
      </c>
      <c r="H372" s="36">
        <v>0</v>
      </c>
      <c r="I372" s="36"/>
      <c r="J372" s="36">
        <f t="shared" si="32"/>
        <v>0</v>
      </c>
      <c r="K372" s="55"/>
    </row>
    <row r="373" spans="1:11" ht="40.5" hidden="1" customHeight="1" x14ac:dyDescent="0.25">
      <c r="A373" s="11"/>
      <c r="B373" s="12"/>
      <c r="C373" s="13"/>
      <c r="D373" s="12"/>
      <c r="E373" s="12"/>
      <c r="F373" s="59" t="s">
        <v>788</v>
      </c>
      <c r="G373" s="19" t="s">
        <v>787</v>
      </c>
      <c r="H373" s="36">
        <v>0</v>
      </c>
      <c r="I373" s="36"/>
      <c r="J373" s="36">
        <f t="shared" ref="J373" si="35">SUM(H373:I373)</f>
        <v>0</v>
      </c>
      <c r="K373" s="55"/>
    </row>
    <row r="374" spans="1:11" ht="26.45" customHeight="1" x14ac:dyDescent="0.25">
      <c r="A374" s="11"/>
      <c r="B374" s="12"/>
      <c r="C374" s="13"/>
      <c r="D374" s="12"/>
      <c r="E374" s="12"/>
      <c r="F374" s="49" t="s">
        <v>690</v>
      </c>
      <c r="G374" s="39" t="s">
        <v>177</v>
      </c>
      <c r="H374" s="35">
        <f>SUM(H375+H376+H377+H380+H381+H382+H383)</f>
        <v>4688000</v>
      </c>
      <c r="I374" s="36"/>
      <c r="J374" s="36">
        <f t="shared" si="32"/>
        <v>4688000</v>
      </c>
      <c r="K374" s="55"/>
    </row>
    <row r="375" spans="1:11" ht="26.45" customHeight="1" x14ac:dyDescent="0.25">
      <c r="A375" s="11"/>
      <c r="B375" s="12"/>
      <c r="C375" s="13"/>
      <c r="D375" s="12"/>
      <c r="E375" s="12"/>
      <c r="F375" s="59" t="s">
        <v>327</v>
      </c>
      <c r="G375" s="19" t="s">
        <v>606</v>
      </c>
      <c r="H375" s="36">
        <v>6000</v>
      </c>
      <c r="I375" s="36"/>
      <c r="J375" s="36">
        <f t="shared" si="32"/>
        <v>6000</v>
      </c>
      <c r="K375" s="55"/>
    </row>
    <row r="376" spans="1:11" ht="19.899999999999999" customHeight="1" x14ac:dyDescent="0.25">
      <c r="A376" s="11"/>
      <c r="B376" s="12"/>
      <c r="C376" s="13"/>
      <c r="D376" s="12"/>
      <c r="E376" s="12"/>
      <c r="F376" s="59" t="s">
        <v>328</v>
      </c>
      <c r="G376" s="19" t="s">
        <v>607</v>
      </c>
      <c r="H376" s="36">
        <v>2000</v>
      </c>
      <c r="I376" s="36"/>
      <c r="J376" s="36">
        <f t="shared" si="32"/>
        <v>2000</v>
      </c>
      <c r="K376" s="55"/>
    </row>
    <row r="377" spans="1:11" ht="24" customHeight="1" x14ac:dyDescent="0.25">
      <c r="A377" s="11"/>
      <c r="B377" s="12"/>
      <c r="C377" s="13"/>
      <c r="D377" s="12"/>
      <c r="E377" s="12"/>
      <c r="F377" s="59" t="s">
        <v>329</v>
      </c>
      <c r="G377" s="19" t="s">
        <v>608</v>
      </c>
      <c r="H377" s="36">
        <v>100000</v>
      </c>
      <c r="I377" s="36"/>
      <c r="J377" s="36">
        <f t="shared" si="32"/>
        <v>100000</v>
      </c>
      <c r="K377" s="55"/>
    </row>
    <row r="378" spans="1:11" ht="24" hidden="1" customHeight="1" x14ac:dyDescent="0.25">
      <c r="A378" s="11"/>
      <c r="B378" s="12"/>
      <c r="C378" s="13"/>
      <c r="D378" s="12"/>
      <c r="E378" s="12"/>
      <c r="F378" s="59" t="s">
        <v>752</v>
      </c>
      <c r="G378" s="19"/>
      <c r="H378" s="36">
        <v>0</v>
      </c>
      <c r="I378" s="36"/>
      <c r="J378" s="36">
        <f t="shared" si="32"/>
        <v>0</v>
      </c>
      <c r="K378" s="55"/>
    </row>
    <row r="379" spans="1:11" ht="24" hidden="1" customHeight="1" x14ac:dyDescent="0.25">
      <c r="A379" s="11"/>
      <c r="B379" s="12"/>
      <c r="C379" s="13"/>
      <c r="D379" s="12"/>
      <c r="E379" s="12"/>
      <c r="F379" s="59" t="s">
        <v>751</v>
      </c>
      <c r="G379" s="19"/>
      <c r="H379" s="36">
        <v>0</v>
      </c>
      <c r="I379" s="36"/>
      <c r="J379" s="36">
        <f t="shared" si="32"/>
        <v>0</v>
      </c>
      <c r="K379" s="55"/>
    </row>
    <row r="380" spans="1:11" ht="23.25" customHeight="1" x14ac:dyDescent="0.25">
      <c r="A380" s="11"/>
      <c r="B380" s="12"/>
      <c r="C380" s="13"/>
      <c r="D380" s="12"/>
      <c r="E380" s="12"/>
      <c r="F380" s="59" t="s">
        <v>330</v>
      </c>
      <c r="G380" s="19" t="s">
        <v>609</v>
      </c>
      <c r="H380" s="36">
        <v>80000</v>
      </c>
      <c r="I380" s="36"/>
      <c r="J380" s="36">
        <f t="shared" si="32"/>
        <v>80000</v>
      </c>
      <c r="K380" s="55"/>
    </row>
    <row r="381" spans="1:11" ht="26.25" customHeight="1" x14ac:dyDescent="0.25">
      <c r="A381" s="11"/>
      <c r="B381" s="12"/>
      <c r="C381" s="13"/>
      <c r="D381" s="12"/>
      <c r="E381" s="12"/>
      <c r="F381" s="59" t="s">
        <v>340</v>
      </c>
      <c r="G381" s="19" t="s">
        <v>610</v>
      </c>
      <c r="H381" s="36">
        <v>200000</v>
      </c>
      <c r="I381" s="36"/>
      <c r="J381" s="36">
        <f t="shared" si="32"/>
        <v>200000</v>
      </c>
      <c r="K381" s="70">
        <v>0</v>
      </c>
    </row>
    <row r="382" spans="1:11" ht="26.45" customHeight="1" x14ac:dyDescent="0.25">
      <c r="A382" s="11"/>
      <c r="B382" s="12"/>
      <c r="C382" s="13"/>
      <c r="D382" s="12"/>
      <c r="E382" s="12"/>
      <c r="F382" s="59" t="s">
        <v>693</v>
      </c>
      <c r="G382" s="19" t="s">
        <v>611</v>
      </c>
      <c r="H382" s="36">
        <v>4100000</v>
      </c>
      <c r="I382" s="36"/>
      <c r="J382" s="36">
        <f t="shared" si="32"/>
        <v>4100000</v>
      </c>
      <c r="K382" s="55"/>
    </row>
    <row r="383" spans="1:11" ht="26.45" customHeight="1" x14ac:dyDescent="0.25">
      <c r="A383" s="11"/>
      <c r="B383" s="12"/>
      <c r="C383" s="13"/>
      <c r="D383" s="12"/>
      <c r="E383" s="12"/>
      <c r="F383" s="59" t="s">
        <v>829</v>
      </c>
      <c r="G383" s="19" t="s">
        <v>719</v>
      </c>
      <c r="H383" s="36">
        <v>200000</v>
      </c>
      <c r="I383" s="36"/>
      <c r="J383" s="36">
        <f t="shared" si="32"/>
        <v>200000</v>
      </c>
      <c r="K383" s="55"/>
    </row>
    <row r="384" spans="1:11" ht="42.6" customHeight="1" x14ac:dyDescent="0.25">
      <c r="A384" s="11"/>
      <c r="B384" s="12"/>
      <c r="C384" s="13"/>
      <c r="D384" s="12"/>
      <c r="E384" s="12"/>
      <c r="F384" s="49" t="s">
        <v>691</v>
      </c>
      <c r="G384" s="39" t="s">
        <v>288</v>
      </c>
      <c r="H384" s="35">
        <f>SUM(H385)</f>
        <v>10000</v>
      </c>
      <c r="I384" s="36"/>
      <c r="J384" s="36">
        <f t="shared" si="32"/>
        <v>10000</v>
      </c>
      <c r="K384" s="55"/>
    </row>
    <row r="385" spans="1:11" ht="18.600000000000001" customHeight="1" x14ac:dyDescent="0.25">
      <c r="A385" s="11"/>
      <c r="B385" s="12"/>
      <c r="C385" s="13"/>
      <c r="D385" s="12"/>
      <c r="E385" s="12"/>
      <c r="F385" s="59" t="s">
        <v>331</v>
      </c>
      <c r="G385" s="19" t="s">
        <v>612</v>
      </c>
      <c r="H385" s="36">
        <v>10000</v>
      </c>
      <c r="I385" s="36"/>
      <c r="J385" s="36">
        <f t="shared" si="32"/>
        <v>10000</v>
      </c>
      <c r="K385" s="55"/>
    </row>
    <row r="386" spans="1:11" ht="25.5" customHeight="1" x14ac:dyDescent="0.25">
      <c r="A386" s="11"/>
      <c r="B386" s="12"/>
      <c r="C386" s="13"/>
      <c r="D386" s="12"/>
      <c r="E386" s="12"/>
      <c r="F386" s="49" t="s">
        <v>692</v>
      </c>
      <c r="G386" s="39" t="s">
        <v>613</v>
      </c>
      <c r="H386" s="35">
        <f>SUM(H387:H389)</f>
        <v>20000</v>
      </c>
      <c r="I386" s="36"/>
      <c r="J386" s="36">
        <f t="shared" si="32"/>
        <v>20000</v>
      </c>
      <c r="K386" s="55"/>
    </row>
    <row r="387" spans="1:11" ht="14.25" hidden="1" customHeight="1" x14ac:dyDescent="0.25">
      <c r="A387" s="11"/>
      <c r="B387" s="12"/>
      <c r="C387" s="13"/>
      <c r="D387" s="12"/>
      <c r="E387" s="12"/>
      <c r="F387" s="59" t="s">
        <v>332</v>
      </c>
      <c r="G387" s="19" t="s">
        <v>333</v>
      </c>
      <c r="H387" s="36">
        <v>0</v>
      </c>
      <c r="I387" s="36"/>
      <c r="J387" s="36">
        <f t="shared" si="32"/>
        <v>0</v>
      </c>
      <c r="K387" s="55"/>
    </row>
    <row r="388" spans="1:11" ht="18" customHeight="1" x14ac:dyDescent="0.25">
      <c r="A388" s="11"/>
      <c r="B388" s="12"/>
      <c r="C388" s="13"/>
      <c r="D388" s="12"/>
      <c r="E388" s="12"/>
      <c r="F388" s="59" t="s">
        <v>334</v>
      </c>
      <c r="G388" s="19" t="s">
        <v>614</v>
      </c>
      <c r="H388" s="36">
        <v>15000</v>
      </c>
      <c r="I388" s="36"/>
      <c r="J388" s="36">
        <f t="shared" si="32"/>
        <v>15000</v>
      </c>
      <c r="K388" s="55"/>
    </row>
    <row r="389" spans="1:11" ht="36" customHeight="1" x14ac:dyDescent="0.25">
      <c r="A389" s="11"/>
      <c r="B389" s="12"/>
      <c r="C389" s="13"/>
      <c r="D389" s="12"/>
      <c r="E389" s="12"/>
      <c r="F389" s="59" t="s">
        <v>830</v>
      </c>
      <c r="G389" s="19" t="s">
        <v>615</v>
      </c>
      <c r="H389" s="36">
        <v>5000</v>
      </c>
      <c r="I389" s="36"/>
      <c r="J389" s="36">
        <f t="shared" si="32"/>
        <v>5000</v>
      </c>
      <c r="K389" s="55"/>
    </row>
    <row r="390" spans="1:11" ht="32.450000000000003" customHeight="1" x14ac:dyDescent="0.25">
      <c r="A390" s="11"/>
      <c r="B390" s="12"/>
      <c r="C390" s="13"/>
      <c r="D390" s="12"/>
      <c r="E390" s="12"/>
      <c r="F390" s="86" t="s">
        <v>450</v>
      </c>
      <c r="G390" s="39" t="s">
        <v>592</v>
      </c>
      <c r="H390" s="35">
        <f>SUM(H391+H393)</f>
        <v>72000</v>
      </c>
      <c r="I390" s="35">
        <f>SUM(I391+I393)</f>
        <v>0</v>
      </c>
      <c r="J390" s="35">
        <f t="shared" si="32"/>
        <v>72000</v>
      </c>
      <c r="K390" s="55"/>
    </row>
    <row r="391" spans="1:11" ht="34.5" customHeight="1" x14ac:dyDescent="0.25">
      <c r="A391" s="11"/>
      <c r="B391" s="12"/>
      <c r="C391" s="13"/>
      <c r="D391" s="12"/>
      <c r="E391" s="12"/>
      <c r="F391" s="105" t="s">
        <v>369</v>
      </c>
      <c r="G391" s="39" t="s">
        <v>593</v>
      </c>
      <c r="H391" s="35">
        <f>SUM(H392)</f>
        <v>30000</v>
      </c>
      <c r="I391" s="35">
        <f>SUM(I392)</f>
        <v>0</v>
      </c>
      <c r="J391" s="36">
        <f t="shared" si="32"/>
        <v>30000</v>
      </c>
      <c r="K391" s="55"/>
    </row>
    <row r="392" spans="1:11" ht="53.25" customHeight="1" thickBot="1" x14ac:dyDescent="0.3">
      <c r="A392" s="11"/>
      <c r="B392" s="12"/>
      <c r="C392" s="13"/>
      <c r="D392" s="12"/>
      <c r="E392" s="12"/>
      <c r="F392" s="103" t="s">
        <v>281</v>
      </c>
      <c r="G392" s="19" t="s">
        <v>616</v>
      </c>
      <c r="H392" s="36">
        <v>30000</v>
      </c>
      <c r="I392" s="36"/>
      <c r="J392" s="36">
        <f t="shared" si="32"/>
        <v>30000</v>
      </c>
      <c r="K392" s="55"/>
    </row>
    <row r="393" spans="1:11" ht="25.5" customHeight="1" thickBot="1" x14ac:dyDescent="0.3">
      <c r="A393" s="11"/>
      <c r="B393" s="12"/>
      <c r="C393" s="13"/>
      <c r="D393" s="12"/>
      <c r="E393" s="12"/>
      <c r="F393" s="126" t="s">
        <v>617</v>
      </c>
      <c r="G393" s="39" t="s">
        <v>594</v>
      </c>
      <c r="H393" s="35">
        <f>SUM(H396+H397+H398+H399)</f>
        <v>42000</v>
      </c>
      <c r="I393" s="36">
        <f>SUM(I396)</f>
        <v>0</v>
      </c>
      <c r="J393" s="36">
        <f t="shared" si="32"/>
        <v>42000</v>
      </c>
      <c r="K393" s="55"/>
    </row>
    <row r="394" spans="1:11" ht="27.75" hidden="1" customHeight="1" thickBot="1" x14ac:dyDescent="0.3">
      <c r="A394" s="11"/>
      <c r="B394" s="12"/>
      <c r="C394" s="13"/>
      <c r="D394" s="12"/>
      <c r="E394" s="12"/>
      <c r="F394" s="127" t="s">
        <v>279</v>
      </c>
      <c r="G394" s="19" t="s">
        <v>618</v>
      </c>
      <c r="H394" s="36">
        <v>0</v>
      </c>
      <c r="I394" s="36"/>
      <c r="J394" s="36">
        <f t="shared" si="32"/>
        <v>0</v>
      </c>
      <c r="K394" s="55"/>
    </row>
    <row r="395" spans="1:11" ht="51.75" hidden="1" customHeight="1" thickBot="1" x14ac:dyDescent="0.3">
      <c r="A395" s="11"/>
      <c r="B395" s="12"/>
      <c r="C395" s="13"/>
      <c r="D395" s="12"/>
      <c r="E395" s="12"/>
      <c r="F395" s="103" t="s">
        <v>280</v>
      </c>
      <c r="G395" s="19" t="s">
        <v>643</v>
      </c>
      <c r="H395" s="36">
        <v>0</v>
      </c>
      <c r="I395" s="36"/>
      <c r="J395" s="36">
        <f t="shared" si="32"/>
        <v>0</v>
      </c>
      <c r="K395" s="55"/>
    </row>
    <row r="396" spans="1:11" ht="63.75" customHeight="1" x14ac:dyDescent="0.25">
      <c r="A396" s="11"/>
      <c r="B396" s="12"/>
      <c r="C396" s="13"/>
      <c r="D396" s="12"/>
      <c r="E396" s="12"/>
      <c r="F396" s="134" t="s">
        <v>619</v>
      </c>
      <c r="G396" s="19" t="s">
        <v>699</v>
      </c>
      <c r="H396" s="36">
        <v>4000</v>
      </c>
      <c r="I396" s="36">
        <v>0</v>
      </c>
      <c r="J396" s="36">
        <f t="shared" si="32"/>
        <v>4000</v>
      </c>
      <c r="K396" s="55"/>
    </row>
    <row r="397" spans="1:11" ht="63.75" customHeight="1" x14ac:dyDescent="0.25">
      <c r="A397" s="11"/>
      <c r="B397" s="12"/>
      <c r="C397" s="13"/>
      <c r="D397" s="12"/>
      <c r="E397" s="12"/>
      <c r="F397" s="106" t="s">
        <v>722</v>
      </c>
      <c r="G397" s="19" t="s">
        <v>723</v>
      </c>
      <c r="H397" s="36">
        <v>18000</v>
      </c>
      <c r="I397" s="36"/>
      <c r="J397" s="36">
        <f t="shared" si="32"/>
        <v>18000</v>
      </c>
      <c r="K397" s="55"/>
    </row>
    <row r="398" spans="1:11" ht="54.75" customHeight="1" thickBot="1" x14ac:dyDescent="0.3">
      <c r="A398" s="11"/>
      <c r="B398" s="12"/>
      <c r="C398" s="13"/>
      <c r="D398" s="12"/>
      <c r="E398" s="12"/>
      <c r="F398" s="133" t="s">
        <v>724</v>
      </c>
      <c r="G398" s="19" t="s">
        <v>725</v>
      </c>
      <c r="H398" s="36">
        <v>10000</v>
      </c>
      <c r="I398" s="36"/>
      <c r="J398" s="36">
        <f t="shared" si="32"/>
        <v>10000</v>
      </c>
      <c r="K398" s="55"/>
    </row>
    <row r="399" spans="1:11" ht="71.25" customHeight="1" x14ac:dyDescent="0.25">
      <c r="A399" s="11"/>
      <c r="B399" s="12"/>
      <c r="C399" s="13"/>
      <c r="D399" s="12"/>
      <c r="E399" s="12"/>
      <c r="F399" s="134" t="s">
        <v>739</v>
      </c>
      <c r="G399" s="19" t="s">
        <v>740</v>
      </c>
      <c r="H399" s="36">
        <v>10000</v>
      </c>
      <c r="I399" s="36"/>
      <c r="J399" s="36">
        <f t="shared" si="32"/>
        <v>10000</v>
      </c>
      <c r="K399" s="55"/>
    </row>
    <row r="400" spans="1:11" ht="42" customHeight="1" x14ac:dyDescent="0.25">
      <c r="A400" s="11"/>
      <c r="B400" s="12"/>
      <c r="C400" s="13"/>
      <c r="D400" s="12"/>
      <c r="E400" s="12"/>
      <c r="F400" s="86" t="s">
        <v>794</v>
      </c>
      <c r="G400" s="39" t="s">
        <v>789</v>
      </c>
      <c r="H400" s="35">
        <f>SUM(H401)</f>
        <v>100000</v>
      </c>
      <c r="I400" s="35">
        <f>SUM(I401)</f>
        <v>0</v>
      </c>
      <c r="J400" s="35">
        <f t="shared" ref="J400:J402" si="36">SUM(H400:I400)</f>
        <v>100000</v>
      </c>
      <c r="K400" s="55"/>
    </row>
    <row r="401" spans="1:11" ht="34.5" customHeight="1" x14ac:dyDescent="0.25">
      <c r="A401" s="11"/>
      <c r="B401" s="12"/>
      <c r="C401" s="13"/>
      <c r="D401" s="12"/>
      <c r="E401" s="12"/>
      <c r="F401" s="105" t="s">
        <v>801</v>
      </c>
      <c r="G401" s="39" t="s">
        <v>790</v>
      </c>
      <c r="H401" s="35">
        <f>SUM(H402+H403+H404)</f>
        <v>100000</v>
      </c>
      <c r="I401" s="35">
        <f>SUM(I402)</f>
        <v>0</v>
      </c>
      <c r="J401" s="36">
        <f t="shared" si="36"/>
        <v>100000</v>
      </c>
      <c r="K401" s="55"/>
    </row>
    <row r="402" spans="1:11" ht="42" customHeight="1" thickBot="1" x14ac:dyDescent="0.3">
      <c r="A402" s="11"/>
      <c r="B402" s="12"/>
      <c r="C402" s="13"/>
      <c r="D402" s="12"/>
      <c r="E402" s="12"/>
      <c r="F402" s="103" t="s">
        <v>802</v>
      </c>
      <c r="G402" s="19" t="s">
        <v>791</v>
      </c>
      <c r="H402" s="36">
        <v>30000</v>
      </c>
      <c r="I402" s="36"/>
      <c r="J402" s="36">
        <f t="shared" si="36"/>
        <v>30000</v>
      </c>
      <c r="K402" s="55"/>
    </row>
    <row r="403" spans="1:11" ht="34.5" customHeight="1" x14ac:dyDescent="0.25">
      <c r="A403" s="11"/>
      <c r="B403" s="12"/>
      <c r="C403" s="13"/>
      <c r="D403" s="12"/>
      <c r="E403" s="12"/>
      <c r="F403" s="160" t="s">
        <v>803</v>
      </c>
      <c r="G403" s="19" t="s">
        <v>792</v>
      </c>
      <c r="H403" s="35">
        <v>40000</v>
      </c>
      <c r="I403" s="35">
        <f>SUM(I404)</f>
        <v>0</v>
      </c>
      <c r="J403" s="36">
        <f t="shared" ref="J403:J407" si="37">SUM(H403:I403)</f>
        <v>40000</v>
      </c>
      <c r="K403" s="55"/>
    </row>
    <row r="404" spans="1:11" ht="47.25" customHeight="1" thickBot="1" x14ac:dyDescent="0.3">
      <c r="A404" s="11"/>
      <c r="B404" s="12"/>
      <c r="C404" s="13"/>
      <c r="D404" s="12"/>
      <c r="E404" s="12"/>
      <c r="F404" s="103" t="s">
        <v>804</v>
      </c>
      <c r="G404" s="19" t="s">
        <v>793</v>
      </c>
      <c r="H404" s="36">
        <v>30000</v>
      </c>
      <c r="I404" s="36"/>
      <c r="J404" s="36">
        <f t="shared" si="37"/>
        <v>30000</v>
      </c>
      <c r="K404" s="55"/>
    </row>
    <row r="405" spans="1:11" ht="44.25" customHeight="1" x14ac:dyDescent="0.25">
      <c r="A405" s="11"/>
      <c r="B405" s="12"/>
      <c r="C405" s="13"/>
      <c r="D405" s="12"/>
      <c r="E405" s="12"/>
      <c r="F405" s="86" t="s">
        <v>805</v>
      </c>
      <c r="G405" s="39" t="s">
        <v>795</v>
      </c>
      <c r="H405" s="35">
        <f>SUM(H406+H408)</f>
        <v>50000</v>
      </c>
      <c r="I405" s="35">
        <f>SUM(I406)</f>
        <v>0</v>
      </c>
      <c r="J405" s="35">
        <f t="shared" si="37"/>
        <v>50000</v>
      </c>
      <c r="K405" s="55"/>
    </row>
    <row r="406" spans="1:11" ht="34.5" customHeight="1" x14ac:dyDescent="0.25">
      <c r="A406" s="11"/>
      <c r="B406" s="12"/>
      <c r="C406" s="13"/>
      <c r="D406" s="12"/>
      <c r="E406" s="12"/>
      <c r="F406" s="105" t="s">
        <v>806</v>
      </c>
      <c r="G406" s="39" t="s">
        <v>796</v>
      </c>
      <c r="H406" s="35">
        <f>SUM(H407)</f>
        <v>10000</v>
      </c>
      <c r="I406" s="35">
        <f>SUM(I407)</f>
        <v>0</v>
      </c>
      <c r="J406" s="36">
        <f t="shared" si="37"/>
        <v>10000</v>
      </c>
      <c r="K406" s="55"/>
    </row>
    <row r="407" spans="1:11" ht="53.25" customHeight="1" thickBot="1" x14ac:dyDescent="0.3">
      <c r="A407" s="11"/>
      <c r="B407" s="12"/>
      <c r="C407" s="13"/>
      <c r="D407" s="12"/>
      <c r="E407" s="12"/>
      <c r="F407" s="103" t="s">
        <v>807</v>
      </c>
      <c r="G407" s="19" t="s">
        <v>797</v>
      </c>
      <c r="H407" s="36">
        <v>10000</v>
      </c>
      <c r="I407" s="36"/>
      <c r="J407" s="36">
        <f t="shared" si="37"/>
        <v>10000</v>
      </c>
      <c r="K407" s="55"/>
    </row>
    <row r="408" spans="1:11" ht="34.5" customHeight="1" x14ac:dyDescent="0.25">
      <c r="A408" s="11"/>
      <c r="B408" s="12"/>
      <c r="C408" s="13"/>
      <c r="D408" s="12"/>
      <c r="E408" s="12"/>
      <c r="F408" s="105" t="s">
        <v>808</v>
      </c>
      <c r="G408" s="39" t="s">
        <v>798</v>
      </c>
      <c r="H408" s="35">
        <f>SUM(H409:H410)</f>
        <v>40000</v>
      </c>
      <c r="I408" s="35">
        <f>SUM(I409)</f>
        <v>0</v>
      </c>
      <c r="J408" s="36">
        <f t="shared" ref="J408:J409" si="38">SUM(H408:I408)</f>
        <v>40000</v>
      </c>
      <c r="K408" s="55"/>
    </row>
    <row r="409" spans="1:11" ht="43.5" customHeight="1" thickBot="1" x14ac:dyDescent="0.3">
      <c r="A409" s="11"/>
      <c r="B409" s="12"/>
      <c r="C409" s="13"/>
      <c r="D409" s="12"/>
      <c r="E409" s="12"/>
      <c r="F409" s="103" t="s">
        <v>809</v>
      </c>
      <c r="G409" s="19" t="s">
        <v>799</v>
      </c>
      <c r="H409" s="36">
        <v>10000</v>
      </c>
      <c r="I409" s="36"/>
      <c r="J409" s="36">
        <f t="shared" si="38"/>
        <v>10000</v>
      </c>
      <c r="K409" s="55"/>
    </row>
    <row r="410" spans="1:11" ht="39.75" customHeight="1" thickBot="1" x14ac:dyDescent="0.3">
      <c r="A410" s="11"/>
      <c r="B410" s="12"/>
      <c r="C410" s="13"/>
      <c r="D410" s="12"/>
      <c r="E410" s="12"/>
      <c r="F410" s="103" t="s">
        <v>810</v>
      </c>
      <c r="G410" s="19" t="s">
        <v>800</v>
      </c>
      <c r="H410" s="36">
        <v>30000</v>
      </c>
      <c r="I410" s="36"/>
      <c r="J410" s="36">
        <f t="shared" ref="J410:J415" si="39">SUM(H410:I410)</f>
        <v>30000</v>
      </c>
      <c r="K410" s="55"/>
    </row>
    <row r="411" spans="1:11" ht="50.25" customHeight="1" x14ac:dyDescent="0.25">
      <c r="A411" s="11"/>
      <c r="B411" s="12"/>
      <c r="C411" s="13"/>
      <c r="D411" s="12"/>
      <c r="E411" s="12"/>
      <c r="F411" s="86" t="s">
        <v>819</v>
      </c>
      <c r="G411" s="39" t="s">
        <v>811</v>
      </c>
      <c r="H411" s="35">
        <f>SUM(H412)</f>
        <v>100000</v>
      </c>
      <c r="I411" s="35">
        <f>SUM(I412)</f>
        <v>0</v>
      </c>
      <c r="J411" s="35">
        <f t="shared" si="39"/>
        <v>100000</v>
      </c>
      <c r="K411" s="55"/>
    </row>
    <row r="412" spans="1:11" ht="45" customHeight="1" x14ac:dyDescent="0.25">
      <c r="A412" s="11"/>
      <c r="B412" s="12"/>
      <c r="C412" s="13"/>
      <c r="D412" s="12"/>
      <c r="E412" s="12"/>
      <c r="F412" s="105" t="s">
        <v>820</v>
      </c>
      <c r="G412" s="39" t="s">
        <v>812</v>
      </c>
      <c r="H412" s="35">
        <f>SUM(H413)</f>
        <v>100000</v>
      </c>
      <c r="I412" s="35">
        <f>SUM(I413)</f>
        <v>0</v>
      </c>
      <c r="J412" s="36">
        <f t="shared" si="39"/>
        <v>100000</v>
      </c>
      <c r="K412" s="55"/>
    </row>
    <row r="413" spans="1:11" ht="42" customHeight="1" thickBot="1" x14ac:dyDescent="0.3">
      <c r="A413" s="11"/>
      <c r="B413" s="12"/>
      <c r="C413" s="13"/>
      <c r="D413" s="12"/>
      <c r="E413" s="12"/>
      <c r="F413" s="103" t="s">
        <v>821</v>
      </c>
      <c r="G413" s="19" t="s">
        <v>813</v>
      </c>
      <c r="H413" s="36">
        <v>100000</v>
      </c>
      <c r="I413" s="36"/>
      <c r="J413" s="36">
        <f t="shared" si="39"/>
        <v>100000</v>
      </c>
      <c r="K413" s="55"/>
    </row>
    <row r="414" spans="1:11" ht="40.5" customHeight="1" x14ac:dyDescent="0.25">
      <c r="A414" s="11"/>
      <c r="B414" s="12"/>
      <c r="C414" s="13"/>
      <c r="D414" s="12"/>
      <c r="E414" s="12"/>
      <c r="F414" s="162" t="s">
        <v>822</v>
      </c>
      <c r="G414" s="39" t="s">
        <v>814</v>
      </c>
      <c r="H414" s="35">
        <f>SUM(H415)</f>
        <v>1000000</v>
      </c>
      <c r="I414" s="35">
        <f>SUM(I415)</f>
        <v>0</v>
      </c>
      <c r="J414" s="36">
        <f t="shared" si="39"/>
        <v>1000000</v>
      </c>
      <c r="K414" s="55"/>
    </row>
    <row r="415" spans="1:11" ht="43.5" customHeight="1" thickBot="1" x14ac:dyDescent="0.3">
      <c r="A415" s="11"/>
      <c r="B415" s="12"/>
      <c r="C415" s="13"/>
      <c r="D415" s="12"/>
      <c r="E415" s="12"/>
      <c r="F415" s="161" t="s">
        <v>823</v>
      </c>
      <c r="G415" s="39" t="s">
        <v>815</v>
      </c>
      <c r="H415" s="36">
        <f>SUM(H416+H417+H418)</f>
        <v>1000000</v>
      </c>
      <c r="I415" s="36"/>
      <c r="J415" s="36">
        <f t="shared" si="39"/>
        <v>1000000</v>
      </c>
      <c r="K415" s="55"/>
    </row>
    <row r="416" spans="1:11" ht="39.75" hidden="1" customHeight="1" thickBot="1" x14ac:dyDescent="0.3">
      <c r="A416" s="11"/>
      <c r="B416" s="12"/>
      <c r="C416" s="13"/>
      <c r="D416" s="12"/>
      <c r="E416" s="12"/>
      <c r="F416" s="103" t="s">
        <v>824</v>
      </c>
      <c r="G416" s="19" t="s">
        <v>816</v>
      </c>
      <c r="H416" s="36">
        <v>0</v>
      </c>
      <c r="I416" s="36"/>
      <c r="J416" s="36">
        <f t="shared" ref="J416:J417" si="40">SUM(H416:I416)</f>
        <v>0</v>
      </c>
      <c r="K416" s="55"/>
    </row>
    <row r="417" spans="1:11" ht="32.25" customHeight="1" thickBot="1" x14ac:dyDescent="0.3">
      <c r="A417" s="11"/>
      <c r="B417" s="12"/>
      <c r="C417" s="13"/>
      <c r="D417" s="12"/>
      <c r="E417" s="12"/>
      <c r="F417" s="103" t="s">
        <v>825</v>
      </c>
      <c r="G417" s="19" t="s">
        <v>817</v>
      </c>
      <c r="H417" s="36">
        <v>700000</v>
      </c>
      <c r="I417" s="36"/>
      <c r="J417" s="36">
        <f t="shared" si="40"/>
        <v>700000</v>
      </c>
      <c r="K417" s="55"/>
    </row>
    <row r="418" spans="1:11" ht="39.75" customHeight="1" thickBot="1" x14ac:dyDescent="0.3">
      <c r="A418" s="11"/>
      <c r="B418" s="12"/>
      <c r="C418" s="13"/>
      <c r="D418" s="12"/>
      <c r="E418" s="12"/>
      <c r="F418" s="103" t="s">
        <v>826</v>
      </c>
      <c r="G418" s="19" t="s">
        <v>818</v>
      </c>
      <c r="H418" s="36">
        <v>300000</v>
      </c>
      <c r="I418" s="36"/>
      <c r="J418" s="36">
        <f t="shared" ref="J418" si="41">SUM(H418:I418)</f>
        <v>300000</v>
      </c>
      <c r="K418" s="55"/>
    </row>
    <row r="419" spans="1:11" ht="15" customHeight="1" x14ac:dyDescent="0.25">
      <c r="A419" s="11"/>
      <c r="B419" s="12"/>
      <c r="C419" s="13"/>
      <c r="D419" s="12"/>
      <c r="E419" s="12"/>
      <c r="F419" s="26" t="s">
        <v>134</v>
      </c>
      <c r="G419" s="19"/>
      <c r="H419" s="51">
        <f>SUM(H14+H23++H63+H97+H138+H159+H172+H199+H231+H239+H262+H273+H290+H298+H351+H356+H390+H400++H405+H411+H414)</f>
        <v>439688000</v>
      </c>
      <c r="I419" s="51">
        <f>SUM(I14,I23,I63,I97,I138,I159,I172,I199,I231,I239,I262,I273,I290,I298,I351,I356,I390,)</f>
        <v>404728576.03000009</v>
      </c>
      <c r="J419" s="51">
        <f>SUM(J14+J23+J63+J97+J138+J159+J172+J199+J231+J239+J262+J273+J290+J298+J351+J356+J390+J400+J405+J411+J414)</f>
        <v>844416576.03000021</v>
      </c>
      <c r="K419" s="82"/>
    </row>
    <row r="420" spans="1:11" ht="27.6" customHeight="1" x14ac:dyDescent="0.25">
      <c r="A420" s="11"/>
      <c r="B420" s="12"/>
      <c r="C420" s="13"/>
      <c r="D420" s="12"/>
      <c r="E420" s="12"/>
      <c r="F420" s="26" t="s">
        <v>117</v>
      </c>
      <c r="G420" s="41" t="s">
        <v>118</v>
      </c>
      <c r="H420" s="35">
        <f>SUM(H421)</f>
        <v>17638000</v>
      </c>
      <c r="I420" s="35">
        <f t="shared" ref="I420:I421" si="42">SUM(I421)</f>
        <v>11623279.610000001</v>
      </c>
      <c r="J420" s="35">
        <f t="shared" ref="J420:J435" si="43">SUM(H420:I420)</f>
        <v>29261279.609999999</v>
      </c>
    </row>
    <row r="421" spans="1:11" ht="27.6" customHeight="1" x14ac:dyDescent="0.25">
      <c r="A421" s="11"/>
      <c r="B421" s="12"/>
      <c r="C421" s="13"/>
      <c r="D421" s="12"/>
      <c r="E421" s="12"/>
      <c r="F421" s="26" t="s">
        <v>119</v>
      </c>
      <c r="G421" s="41" t="s">
        <v>120</v>
      </c>
      <c r="H421" s="35">
        <f>SUM(H422)</f>
        <v>17638000</v>
      </c>
      <c r="I421" s="35">
        <f t="shared" si="42"/>
        <v>11623279.610000001</v>
      </c>
      <c r="J421" s="35">
        <f t="shared" si="43"/>
        <v>29261279.609999999</v>
      </c>
    </row>
    <row r="422" spans="1:11" ht="12.75" customHeight="1" x14ac:dyDescent="0.25">
      <c r="A422" s="11"/>
      <c r="B422" s="12"/>
      <c r="C422" s="13"/>
      <c r="D422" s="12"/>
      <c r="E422" s="12"/>
      <c r="F422" s="26" t="s">
        <v>128</v>
      </c>
      <c r="G422" s="41" t="s">
        <v>121</v>
      </c>
      <c r="H422" s="48">
        <f>SUM(H423:H425,H429:H435,H436:H451)</f>
        <v>17638000</v>
      </c>
      <c r="I422" s="48">
        <f>SUM(I423:I449)</f>
        <v>11623279.610000001</v>
      </c>
      <c r="J422" s="35">
        <f t="shared" si="43"/>
        <v>29261279.609999999</v>
      </c>
    </row>
    <row r="423" spans="1:11" ht="17.25" hidden="1" customHeight="1" x14ac:dyDescent="0.25">
      <c r="A423" s="11"/>
      <c r="B423" s="12"/>
      <c r="C423" s="13"/>
      <c r="D423" s="12"/>
      <c r="E423" s="12"/>
      <c r="F423" s="15"/>
      <c r="G423" s="40"/>
      <c r="H423" s="38"/>
      <c r="I423" s="45">
        <v>0</v>
      </c>
      <c r="J423" s="36">
        <f t="shared" si="43"/>
        <v>0</v>
      </c>
      <c r="K423" s="55"/>
    </row>
    <row r="424" spans="1:11" ht="15" customHeight="1" x14ac:dyDescent="0.25">
      <c r="A424" s="11"/>
      <c r="B424" s="12"/>
      <c r="C424" s="13"/>
      <c r="D424" s="12"/>
      <c r="E424" s="12"/>
      <c r="F424" s="15" t="s">
        <v>407</v>
      </c>
      <c r="G424" s="40" t="s">
        <v>408</v>
      </c>
      <c r="H424" s="38">
        <v>4270000</v>
      </c>
      <c r="I424" s="45"/>
      <c r="J424" s="38">
        <f t="shared" ref="J424" si="44">SUM(H424:I424)</f>
        <v>4270000</v>
      </c>
      <c r="K424" s="82"/>
    </row>
    <row r="425" spans="1:11" ht="23.25" customHeight="1" x14ac:dyDescent="0.25">
      <c r="A425" s="11"/>
      <c r="B425" s="12"/>
      <c r="C425" s="13"/>
      <c r="D425" s="12"/>
      <c r="E425" s="12"/>
      <c r="F425" s="15" t="s">
        <v>560</v>
      </c>
      <c r="G425" s="40" t="s">
        <v>709</v>
      </c>
      <c r="H425" s="38">
        <f>SUM(H426+H427+H428)</f>
        <v>5631000</v>
      </c>
      <c r="I425" s="45">
        <v>0</v>
      </c>
      <c r="J425" s="38">
        <f t="shared" si="43"/>
        <v>5631000</v>
      </c>
      <c r="K425" s="55"/>
    </row>
    <row r="426" spans="1:11" ht="20.25" customHeight="1" x14ac:dyDescent="0.25">
      <c r="A426" s="11"/>
      <c r="B426" s="12"/>
      <c r="C426" s="13"/>
      <c r="D426" s="12"/>
      <c r="E426" s="12"/>
      <c r="F426" s="15" t="s">
        <v>337</v>
      </c>
      <c r="G426" s="40"/>
      <c r="H426" s="38">
        <v>250000</v>
      </c>
      <c r="I426" s="45"/>
      <c r="J426" s="38">
        <f t="shared" si="43"/>
        <v>250000</v>
      </c>
      <c r="K426" s="55"/>
    </row>
    <row r="427" spans="1:11" ht="21" customHeight="1" x14ac:dyDescent="0.25">
      <c r="A427" s="11"/>
      <c r="B427" s="12"/>
      <c r="C427" s="13"/>
      <c r="D427" s="12"/>
      <c r="E427" s="12"/>
      <c r="F427" s="15" t="s">
        <v>144</v>
      </c>
      <c r="G427" s="40"/>
      <c r="H427" s="38">
        <v>2521000</v>
      </c>
      <c r="I427" s="45">
        <v>0</v>
      </c>
      <c r="J427" s="38">
        <f t="shared" si="43"/>
        <v>2521000</v>
      </c>
    </row>
    <row r="428" spans="1:11" ht="17.25" customHeight="1" x14ac:dyDescent="0.25">
      <c r="A428" s="11"/>
      <c r="B428" s="12"/>
      <c r="C428" s="13"/>
      <c r="D428" s="12"/>
      <c r="E428" s="12"/>
      <c r="F428" s="15" t="s">
        <v>145</v>
      </c>
      <c r="G428" s="40"/>
      <c r="H428" s="38">
        <v>2860000</v>
      </c>
      <c r="I428" s="45">
        <v>0</v>
      </c>
      <c r="J428" s="38">
        <f t="shared" si="43"/>
        <v>2860000</v>
      </c>
      <c r="K428" s="55"/>
    </row>
    <row r="429" spans="1:11" ht="13.5" customHeight="1" x14ac:dyDescent="0.25">
      <c r="A429" s="11"/>
      <c r="B429" s="12"/>
      <c r="C429" s="13"/>
      <c r="D429" s="12"/>
      <c r="E429" s="12"/>
      <c r="F429" s="15" t="s">
        <v>122</v>
      </c>
      <c r="G429" s="40" t="s">
        <v>123</v>
      </c>
      <c r="H429" s="38">
        <v>3480000</v>
      </c>
      <c r="I429" s="45">
        <v>0</v>
      </c>
      <c r="J429" s="38">
        <f t="shared" si="43"/>
        <v>3480000</v>
      </c>
    </row>
    <row r="430" spans="1:11" ht="14.25" customHeight="1" x14ac:dyDescent="0.25">
      <c r="A430" s="11"/>
      <c r="B430" s="12"/>
      <c r="C430" s="13"/>
      <c r="D430" s="12"/>
      <c r="E430" s="12"/>
      <c r="F430" s="15" t="s">
        <v>124</v>
      </c>
      <c r="G430" s="40" t="s">
        <v>125</v>
      </c>
      <c r="H430" s="38">
        <v>100000</v>
      </c>
      <c r="I430" s="38">
        <v>0</v>
      </c>
      <c r="J430" s="38">
        <f t="shared" si="43"/>
        <v>100000</v>
      </c>
    </row>
    <row r="431" spans="1:11" ht="16.5" customHeight="1" x14ac:dyDescent="0.25">
      <c r="A431" s="11"/>
      <c r="B431" s="12"/>
      <c r="C431" s="13"/>
      <c r="D431" s="12"/>
      <c r="E431" s="12"/>
      <c r="F431" s="15" t="s">
        <v>126</v>
      </c>
      <c r="G431" s="40" t="s">
        <v>127</v>
      </c>
      <c r="H431" s="38">
        <v>3027000</v>
      </c>
      <c r="I431" s="38">
        <v>0</v>
      </c>
      <c r="J431" s="38">
        <f t="shared" si="43"/>
        <v>3027000</v>
      </c>
      <c r="K431" s="62"/>
    </row>
    <row r="432" spans="1:11" ht="1.5" hidden="1" customHeight="1" x14ac:dyDescent="0.25">
      <c r="A432" s="11"/>
      <c r="B432" s="12"/>
      <c r="C432" s="13"/>
      <c r="D432" s="12"/>
      <c r="E432" s="12"/>
      <c r="F432" s="15" t="s">
        <v>161</v>
      </c>
      <c r="G432" s="40" t="s">
        <v>160</v>
      </c>
      <c r="H432" s="38">
        <v>0</v>
      </c>
      <c r="I432" s="45">
        <v>0</v>
      </c>
      <c r="J432" s="38">
        <f t="shared" si="43"/>
        <v>0</v>
      </c>
      <c r="K432" s="55"/>
    </row>
    <row r="433" spans="1:11" ht="25.5" customHeight="1" x14ac:dyDescent="0.25">
      <c r="A433" s="11"/>
      <c r="B433" s="12"/>
      <c r="C433" s="13"/>
      <c r="D433" s="12"/>
      <c r="E433" s="12"/>
      <c r="F433" s="15" t="s">
        <v>651</v>
      </c>
      <c r="G433" s="40" t="s">
        <v>652</v>
      </c>
      <c r="H433" s="38">
        <v>30000</v>
      </c>
      <c r="I433" s="45"/>
      <c r="J433" s="38">
        <f t="shared" si="43"/>
        <v>30000</v>
      </c>
      <c r="K433" s="55"/>
    </row>
    <row r="434" spans="1:11" ht="15" customHeight="1" x14ac:dyDescent="0.25">
      <c r="A434" s="11"/>
      <c r="B434" s="12"/>
      <c r="C434" s="13"/>
      <c r="D434" s="12"/>
      <c r="E434" s="12"/>
      <c r="F434" s="18" t="s">
        <v>682</v>
      </c>
      <c r="G434" s="40" t="s">
        <v>683</v>
      </c>
      <c r="H434" s="46">
        <v>1000000</v>
      </c>
      <c r="I434" s="38">
        <v>0</v>
      </c>
      <c r="J434" s="38">
        <f t="shared" si="43"/>
        <v>1000000</v>
      </c>
      <c r="K434" s="55"/>
    </row>
    <row r="435" spans="1:11" ht="23.25" hidden="1" customHeight="1" x14ac:dyDescent="0.25">
      <c r="A435" s="11"/>
      <c r="B435" s="12"/>
      <c r="C435" s="13"/>
      <c r="D435" s="12"/>
      <c r="E435" s="12"/>
      <c r="F435" s="18" t="s">
        <v>221</v>
      </c>
      <c r="G435" s="40" t="s">
        <v>222</v>
      </c>
      <c r="H435" s="46">
        <v>0</v>
      </c>
      <c r="I435" s="38">
        <v>0</v>
      </c>
      <c r="J435" s="38">
        <f t="shared" si="43"/>
        <v>0</v>
      </c>
    </row>
    <row r="436" spans="1:11" ht="27" hidden="1" customHeight="1" x14ac:dyDescent="0.25">
      <c r="A436" s="11"/>
      <c r="B436" s="12"/>
      <c r="C436" s="13"/>
      <c r="D436" s="12"/>
      <c r="E436" s="12"/>
      <c r="F436" s="18" t="s">
        <v>493</v>
      </c>
      <c r="G436" s="40" t="s">
        <v>494</v>
      </c>
      <c r="H436" s="38">
        <v>0</v>
      </c>
      <c r="I436" s="38">
        <v>0</v>
      </c>
      <c r="J436" s="38">
        <f t="shared" ref="J436:J437" si="45">SUM(H436:I436)</f>
        <v>0</v>
      </c>
      <c r="K436" s="61"/>
    </row>
    <row r="437" spans="1:11" ht="27" customHeight="1" x14ac:dyDescent="0.25">
      <c r="A437" s="11"/>
      <c r="B437" s="12"/>
      <c r="C437" s="13"/>
      <c r="D437" s="12"/>
      <c r="E437" s="12"/>
      <c r="F437" s="18" t="s">
        <v>454</v>
      </c>
      <c r="G437" s="40" t="s">
        <v>455</v>
      </c>
      <c r="H437" s="38">
        <v>0</v>
      </c>
      <c r="I437" s="38">
        <v>1318708</v>
      </c>
      <c r="J437" s="38">
        <f t="shared" si="45"/>
        <v>1318708</v>
      </c>
      <c r="K437" s="61"/>
    </row>
    <row r="438" spans="1:11" ht="39.75" customHeight="1" x14ac:dyDescent="0.25">
      <c r="A438" s="11"/>
      <c r="B438" s="12"/>
      <c r="C438" s="13"/>
      <c r="D438" s="12"/>
      <c r="E438" s="12"/>
      <c r="F438" s="18" t="s">
        <v>299</v>
      </c>
      <c r="G438" s="40" t="s">
        <v>131</v>
      </c>
      <c r="H438" s="38">
        <v>0</v>
      </c>
      <c r="I438" s="38">
        <v>9498</v>
      </c>
      <c r="J438" s="38">
        <f>SUM(H438:I438)</f>
        <v>9498</v>
      </c>
      <c r="K438" s="61"/>
    </row>
    <row r="439" spans="1:11" ht="25.5" customHeight="1" x14ac:dyDescent="0.25">
      <c r="A439" s="11"/>
      <c r="B439" s="12"/>
      <c r="C439" s="13"/>
      <c r="D439" s="12"/>
      <c r="E439" s="12"/>
      <c r="F439" s="18" t="s">
        <v>300</v>
      </c>
      <c r="G439" s="40" t="s">
        <v>129</v>
      </c>
      <c r="H439" s="38">
        <v>0</v>
      </c>
      <c r="I439" s="38">
        <v>1106149</v>
      </c>
      <c r="J439" s="38">
        <f>SUM(H439:I439)</f>
        <v>1106149</v>
      </c>
      <c r="K439" s="61"/>
    </row>
    <row r="440" spans="1:11" ht="7.5" hidden="1" customHeight="1" x14ac:dyDescent="0.25">
      <c r="A440" s="11"/>
      <c r="B440" s="12"/>
      <c r="C440" s="13"/>
      <c r="D440" s="12"/>
      <c r="E440" s="12"/>
      <c r="F440" s="18"/>
      <c r="G440" s="40"/>
      <c r="H440" s="38">
        <v>0</v>
      </c>
      <c r="I440" s="38">
        <v>0</v>
      </c>
      <c r="J440" s="38">
        <f>SUM(I440)</f>
        <v>0</v>
      </c>
    </row>
    <row r="441" spans="1:11" ht="12" hidden="1" customHeight="1" x14ac:dyDescent="0.25">
      <c r="A441" s="11"/>
      <c r="B441" s="12"/>
      <c r="C441" s="13"/>
      <c r="D441" s="12"/>
      <c r="E441" s="12"/>
      <c r="F441" s="18" t="s">
        <v>272</v>
      </c>
      <c r="G441" s="40" t="s">
        <v>273</v>
      </c>
      <c r="H441" s="38">
        <v>0</v>
      </c>
      <c r="I441" s="38">
        <v>0</v>
      </c>
      <c r="J441" s="38">
        <f>SUM(H441:I441)</f>
        <v>0</v>
      </c>
      <c r="K441" s="55"/>
    </row>
    <row r="442" spans="1:11" ht="16.149999999999999" customHeight="1" x14ac:dyDescent="0.25">
      <c r="A442" s="11"/>
      <c r="B442" s="12"/>
      <c r="C442" s="13"/>
      <c r="D442" s="12"/>
      <c r="E442" s="12"/>
      <c r="F442" s="18" t="s">
        <v>301</v>
      </c>
      <c r="G442" s="40" t="s">
        <v>277</v>
      </c>
      <c r="H442" s="46">
        <v>0</v>
      </c>
      <c r="I442" s="38">
        <v>2898020</v>
      </c>
      <c r="J442" s="38">
        <f t="shared" ref="J442:J451" si="46">SUM(H442:I442)</f>
        <v>2898020</v>
      </c>
      <c r="K442" s="61"/>
    </row>
    <row r="443" spans="1:11" ht="29.45" customHeight="1" x14ac:dyDescent="0.25">
      <c r="A443" s="11"/>
      <c r="B443" s="12"/>
      <c r="C443" s="13"/>
      <c r="D443" s="12"/>
      <c r="E443" s="12"/>
      <c r="F443" s="18" t="s">
        <v>304</v>
      </c>
      <c r="G443" s="40" t="s">
        <v>132</v>
      </c>
      <c r="H443" s="38">
        <v>0</v>
      </c>
      <c r="I443" s="38">
        <v>1881708.46</v>
      </c>
      <c r="J443" s="38">
        <f t="shared" si="46"/>
        <v>1881708.46</v>
      </c>
      <c r="K443" s="61"/>
    </row>
    <row r="444" spans="1:11" ht="27" customHeight="1" x14ac:dyDescent="0.25">
      <c r="A444" s="11"/>
      <c r="B444" s="12"/>
      <c r="C444" s="13"/>
      <c r="D444" s="12"/>
      <c r="E444" s="12"/>
      <c r="F444" s="18" t="s">
        <v>302</v>
      </c>
      <c r="G444" s="40" t="s">
        <v>130</v>
      </c>
      <c r="H444" s="38">
        <v>0</v>
      </c>
      <c r="I444" s="38">
        <v>1219463</v>
      </c>
      <c r="J444" s="38">
        <f t="shared" si="46"/>
        <v>1219463</v>
      </c>
      <c r="K444" s="61"/>
    </row>
    <row r="445" spans="1:11" ht="39.75" customHeight="1" x14ac:dyDescent="0.25">
      <c r="A445" s="11"/>
      <c r="B445" s="12"/>
      <c r="C445" s="13"/>
      <c r="D445" s="12"/>
      <c r="E445" s="12"/>
      <c r="F445" s="18" t="s">
        <v>305</v>
      </c>
      <c r="G445" s="40" t="s">
        <v>133</v>
      </c>
      <c r="H445" s="38">
        <v>0</v>
      </c>
      <c r="I445" s="38">
        <v>4750.07</v>
      </c>
      <c r="J445" s="38">
        <f t="shared" si="46"/>
        <v>4750.07</v>
      </c>
      <c r="K445" s="61"/>
    </row>
    <row r="446" spans="1:11" ht="28.15" customHeight="1" x14ac:dyDescent="0.25">
      <c r="A446" s="11"/>
      <c r="B446" s="12"/>
      <c r="C446" s="13"/>
      <c r="D446" s="12"/>
      <c r="E446" s="12"/>
      <c r="F446" s="18" t="s">
        <v>303</v>
      </c>
      <c r="G446" s="40" t="s">
        <v>218</v>
      </c>
      <c r="H446" s="38">
        <v>0</v>
      </c>
      <c r="I446" s="38">
        <v>3387.08</v>
      </c>
      <c r="J446" s="38">
        <f t="shared" si="46"/>
        <v>3387.08</v>
      </c>
      <c r="K446" s="61">
        <v>0</v>
      </c>
    </row>
    <row r="447" spans="1:11" ht="25.9" customHeight="1" x14ac:dyDescent="0.25">
      <c r="A447" s="11"/>
      <c r="B447" s="12"/>
      <c r="C447" s="13"/>
      <c r="D447" s="12"/>
      <c r="E447" s="12"/>
      <c r="F447" s="18" t="s">
        <v>314</v>
      </c>
      <c r="G447" s="40" t="s">
        <v>236</v>
      </c>
      <c r="H447" s="46"/>
      <c r="I447" s="38">
        <v>2607137</v>
      </c>
      <c r="J447" s="38">
        <f t="shared" ref="J447" si="47">SUM(H447:I447)</f>
        <v>2607137</v>
      </c>
      <c r="K447" s="66"/>
    </row>
    <row r="448" spans="1:11" ht="39" customHeight="1" x14ac:dyDescent="0.25">
      <c r="A448" s="11"/>
      <c r="B448" s="12"/>
      <c r="C448" s="13"/>
      <c r="D448" s="12"/>
      <c r="E448" s="12"/>
      <c r="F448" s="18" t="s">
        <v>342</v>
      </c>
      <c r="G448" s="40" t="s">
        <v>284</v>
      </c>
      <c r="H448" s="38">
        <v>0</v>
      </c>
      <c r="I448" s="38">
        <v>574459</v>
      </c>
      <c r="J448" s="38">
        <f t="shared" si="46"/>
        <v>574459</v>
      </c>
      <c r="K448" s="66"/>
    </row>
    <row r="449" spans="1:13" ht="24" hidden="1" customHeight="1" x14ac:dyDescent="0.25">
      <c r="A449" s="11"/>
      <c r="B449" s="12"/>
      <c r="C449" s="13"/>
      <c r="D449" s="12"/>
      <c r="E449" s="12"/>
      <c r="F449" s="18" t="s">
        <v>343</v>
      </c>
      <c r="G449" s="40" t="s">
        <v>344</v>
      </c>
      <c r="H449" s="38">
        <v>0</v>
      </c>
      <c r="I449" s="38">
        <v>0</v>
      </c>
      <c r="J449" s="38">
        <f t="shared" si="46"/>
        <v>0</v>
      </c>
      <c r="K449" s="66"/>
    </row>
    <row r="450" spans="1:13" ht="22.5" hidden="1" customHeight="1" x14ac:dyDescent="0.25">
      <c r="A450" s="11"/>
      <c r="B450" s="12"/>
      <c r="C450" s="13"/>
      <c r="D450" s="12"/>
      <c r="E450" s="12"/>
      <c r="F450" s="18" t="s">
        <v>343</v>
      </c>
      <c r="G450" s="40" t="s">
        <v>345</v>
      </c>
      <c r="H450" s="38">
        <v>0</v>
      </c>
      <c r="I450" s="38">
        <v>0</v>
      </c>
      <c r="J450" s="38">
        <f t="shared" si="46"/>
        <v>0</v>
      </c>
      <c r="K450" s="66"/>
    </row>
    <row r="451" spans="1:13" ht="15.75" customHeight="1" x14ac:dyDescent="0.25">
      <c r="A451" s="11"/>
      <c r="B451" s="12"/>
      <c r="C451" s="13"/>
      <c r="D451" s="12"/>
      <c r="E451" s="12"/>
      <c r="F451" s="18" t="s">
        <v>492</v>
      </c>
      <c r="G451" s="40" t="s">
        <v>491</v>
      </c>
      <c r="H451" s="38">
        <v>100000</v>
      </c>
      <c r="I451" s="38"/>
      <c r="J451" s="38">
        <f t="shared" si="46"/>
        <v>100000</v>
      </c>
      <c r="K451" s="66"/>
    </row>
    <row r="452" spans="1:13" ht="18.75" x14ac:dyDescent="0.3">
      <c r="A452" s="1"/>
      <c r="B452" s="1"/>
      <c r="C452" s="1"/>
      <c r="D452" s="1"/>
      <c r="E452" s="1"/>
      <c r="F452" s="17" t="s">
        <v>135</v>
      </c>
      <c r="G452" s="84"/>
      <c r="H452" s="48">
        <f>SUM(H419:H420)</f>
        <v>457326000</v>
      </c>
      <c r="I452" s="48">
        <f t="shared" ref="I452" si="48">SUM(I419:I420)</f>
        <v>416351855.6400001</v>
      </c>
      <c r="J452" s="48">
        <f>SUM(J419+J420)</f>
        <v>873677855.64000022</v>
      </c>
      <c r="K452" s="55"/>
      <c r="L452" s="55"/>
      <c r="M452" s="65">
        <f>SUM(K452:L452)</f>
        <v>0</v>
      </c>
    </row>
    <row r="453" spans="1:13" hidden="1" x14ac:dyDescent="0.25">
      <c r="F453" s="18" t="s">
        <v>178</v>
      </c>
      <c r="G453" s="40" t="s">
        <v>179</v>
      </c>
      <c r="H453" s="50" t="e">
        <f>SUM(#REF!+#REF!+#REF!+#REF!+#REF!+#REF!+H328+#REF!+#REF!+#REF!+#REF!+#REF!+#REF!+#REF!+#REF!+#REF!+#REF!)</f>
        <v>#REF!</v>
      </c>
      <c r="J453" s="79"/>
    </row>
    <row r="454" spans="1:13" x14ac:dyDescent="0.25">
      <c r="K454" s="82"/>
    </row>
    <row r="455" spans="1:13" x14ac:dyDescent="0.25">
      <c r="F455" s="89"/>
      <c r="H455" s="168"/>
    </row>
  </sheetData>
  <mergeCells count="12">
    <mergeCell ref="I11:J11"/>
    <mergeCell ref="I7:J7"/>
    <mergeCell ref="A10:H10"/>
    <mergeCell ref="B12:E12"/>
    <mergeCell ref="F11:F12"/>
    <mergeCell ref="G11:G12"/>
    <mergeCell ref="H1:J1"/>
    <mergeCell ref="I3:J3"/>
    <mergeCell ref="H5:J5"/>
    <mergeCell ref="F9:J9"/>
    <mergeCell ref="I6:J6"/>
    <mergeCell ref="I2:J2"/>
  </mergeCells>
  <printOptions horizontalCentered="1"/>
  <pageMargins left="0.23622047244094491" right="0.23622047244094491" top="0.15748031496062992" bottom="0.19685039370078741" header="0.31496062992125984" footer="0.31496062992125984"/>
  <pageSetup paperSize="9" scale="63" fitToWidth="17" fitToHeight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2024-11-05T05:09:17Z</dcterms:modified>
</cp:coreProperties>
</file>