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5" windowWidth="14805" windowHeight="69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Лист1!$F$1:$T$261</definedName>
  </definedNames>
  <calcPr calcId="144525"/>
</workbook>
</file>

<file path=xl/calcChain.xml><?xml version="1.0" encoding="utf-8"?>
<calcChain xmlns="http://schemas.openxmlformats.org/spreadsheetml/2006/main">
  <c r="S244" i="1" l="1"/>
  <c r="T244" i="1" s="1"/>
  <c r="O244" i="1"/>
  <c r="S243" i="1"/>
  <c r="O243" i="1"/>
  <c r="T243" i="1" s="1"/>
  <c r="S242" i="1"/>
  <c r="T242" i="1" s="1"/>
  <c r="O242" i="1"/>
  <c r="S241" i="1"/>
  <c r="O241" i="1"/>
  <c r="T241" i="1" s="1"/>
  <c r="S240" i="1"/>
  <c r="T240" i="1" s="1"/>
  <c r="O240" i="1"/>
  <c r="T249" i="1" l="1"/>
  <c r="N249" i="1"/>
  <c r="S249" i="1"/>
  <c r="O249" i="1"/>
  <c r="N257" i="1" l="1"/>
  <c r="J168" i="1"/>
  <c r="K166" i="1"/>
  <c r="J156" i="1"/>
  <c r="K157" i="1"/>
  <c r="K156" i="1"/>
  <c r="N143" i="1"/>
  <c r="K144" i="1"/>
  <c r="N142" i="1" l="1"/>
  <c r="K142" i="1"/>
  <c r="K110" i="1"/>
  <c r="K131" i="1"/>
  <c r="S116" i="1"/>
  <c r="S117" i="1"/>
  <c r="K117" i="1"/>
  <c r="K116" i="1"/>
  <c r="J116" i="1"/>
  <c r="M56" i="1"/>
  <c r="L56" i="1"/>
  <c r="S58" i="1"/>
  <c r="O58" i="1"/>
  <c r="T58" i="1" s="1"/>
  <c r="N58" i="1"/>
  <c r="S33" i="1"/>
  <c r="N32" i="1"/>
  <c r="T116" i="1" l="1"/>
  <c r="N33" i="1"/>
  <c r="M24" i="1"/>
  <c r="L24" i="1"/>
  <c r="S248" i="1"/>
  <c r="T248" i="1" s="1"/>
  <c r="N219" i="1"/>
  <c r="K219" i="1"/>
  <c r="N218" i="1"/>
  <c r="K213" i="1"/>
  <c r="M150" i="1"/>
  <c r="K109" i="1"/>
  <c r="M105" i="1"/>
  <c r="J105" i="1"/>
  <c r="O117" i="1"/>
  <c r="T117" i="1" s="1"/>
  <c r="I116" i="1"/>
  <c r="O116" i="1" s="1"/>
  <c r="N81" i="1"/>
  <c r="S43" i="1"/>
  <c r="O33" i="1"/>
  <c r="T33" i="1" s="1"/>
  <c r="S32" i="1"/>
  <c r="O32" i="1"/>
  <c r="T32" i="1" l="1"/>
  <c r="S259" i="1" l="1"/>
  <c r="O259" i="1"/>
  <c r="S258" i="1"/>
  <c r="T258" i="1" s="1"/>
  <c r="O258" i="1"/>
  <c r="N259" i="1"/>
  <c r="N258" i="1"/>
  <c r="T259" i="1" l="1"/>
  <c r="N244" i="1"/>
  <c r="N243" i="1"/>
  <c r="N242" i="1"/>
  <c r="N241" i="1"/>
  <c r="N240" i="1"/>
  <c r="L105" i="1" l="1"/>
  <c r="S141" i="1"/>
  <c r="S140" i="1"/>
  <c r="S139" i="1"/>
  <c r="S138" i="1"/>
  <c r="S137" i="1"/>
  <c r="J129" i="1"/>
  <c r="K217" i="1"/>
  <c r="K141" i="1"/>
  <c r="K140" i="1"/>
  <c r="K139" i="1"/>
  <c r="K138" i="1"/>
  <c r="K137" i="1"/>
  <c r="M135" i="1"/>
  <c r="L135" i="1"/>
  <c r="J135" i="1"/>
  <c r="I135" i="1"/>
  <c r="I134" i="1" s="1"/>
  <c r="O138" i="1"/>
  <c r="O137" i="1"/>
  <c r="T137" i="1" s="1"/>
  <c r="O141" i="1"/>
  <c r="T141" i="1" s="1"/>
  <c r="O140" i="1"/>
  <c r="O139" i="1"/>
  <c r="T139" i="1" s="1"/>
  <c r="S144" i="1"/>
  <c r="S143" i="1"/>
  <c r="O144" i="1"/>
  <c r="O143" i="1"/>
  <c r="T140" i="1" l="1"/>
  <c r="T143" i="1"/>
  <c r="T138" i="1"/>
  <c r="T144" i="1"/>
  <c r="J125" i="1"/>
  <c r="M107" i="1"/>
  <c r="L107" i="1"/>
  <c r="J107" i="1"/>
  <c r="I107" i="1"/>
  <c r="S109" i="1"/>
  <c r="O109" i="1"/>
  <c r="S108" i="1"/>
  <c r="O108" i="1"/>
  <c r="N108" i="1"/>
  <c r="N107" i="1" s="1"/>
  <c r="S80" i="1"/>
  <c r="N80" i="1"/>
  <c r="O80" i="1"/>
  <c r="K80" i="1"/>
  <c r="T80" i="1" l="1"/>
  <c r="T108" i="1"/>
  <c r="T109" i="1"/>
  <c r="K79" i="1" l="1"/>
  <c r="S74" i="1"/>
  <c r="O71" i="1"/>
  <c r="S40" i="1"/>
  <c r="O40" i="1"/>
  <c r="N40" i="1"/>
  <c r="K40" i="1"/>
  <c r="S41" i="1"/>
  <c r="O41" i="1"/>
  <c r="N41" i="1"/>
  <c r="T41" i="1" l="1"/>
  <c r="T40" i="1"/>
  <c r="S245" i="1"/>
  <c r="O245" i="1"/>
  <c r="K245" i="1"/>
  <c r="S252" i="1"/>
  <c r="T245" i="1" l="1"/>
  <c r="K228" i="1"/>
  <c r="L223" i="1"/>
  <c r="N252" i="1"/>
  <c r="O252" i="1"/>
  <c r="T252" i="1" s="1"/>
  <c r="M216" i="1"/>
  <c r="N216" i="1" s="1"/>
  <c r="L216" i="1"/>
  <c r="J216" i="1"/>
  <c r="S216" i="1" s="1"/>
  <c r="S210" i="1"/>
  <c r="O210" i="1"/>
  <c r="S219" i="1"/>
  <c r="O219" i="1"/>
  <c r="S218" i="1"/>
  <c r="T218" i="1" s="1"/>
  <c r="O218" i="1"/>
  <c r="S217" i="1"/>
  <c r="O217" i="1"/>
  <c r="T217" i="1" s="1"/>
  <c r="S215" i="1"/>
  <c r="O215" i="1"/>
  <c r="T215" i="1" s="1"/>
  <c r="S214" i="1"/>
  <c r="I216" i="1"/>
  <c r="K216" i="1" s="1"/>
  <c r="I214" i="1"/>
  <c r="O214" i="1" s="1"/>
  <c r="I208" i="1"/>
  <c r="I171" i="1"/>
  <c r="I169" i="1"/>
  <c r="S166" i="1"/>
  <c r="S164" i="1"/>
  <c r="O166" i="1"/>
  <c r="J165" i="1"/>
  <c r="I165" i="1"/>
  <c r="I163" i="1"/>
  <c r="O131" i="1"/>
  <c r="I129" i="1"/>
  <c r="S131" i="1"/>
  <c r="T131" i="1" s="1"/>
  <c r="N65" i="1"/>
  <c r="M64" i="1"/>
  <c r="L64" i="1"/>
  <c r="M59" i="1"/>
  <c r="L59" i="1"/>
  <c r="J56" i="1"/>
  <c r="I56" i="1"/>
  <c r="J59" i="1"/>
  <c r="I59" i="1"/>
  <c r="S60" i="1"/>
  <c r="O60" i="1"/>
  <c r="S59" i="1"/>
  <c r="S57" i="1"/>
  <c r="O57" i="1"/>
  <c r="N60" i="1"/>
  <c r="N57" i="1"/>
  <c r="T219" i="1" l="1"/>
  <c r="O216" i="1"/>
  <c r="T216" i="1" s="1"/>
  <c r="T210" i="1"/>
  <c r="T166" i="1"/>
  <c r="I168" i="1"/>
  <c r="N56" i="1"/>
  <c r="T57" i="1"/>
  <c r="N64" i="1"/>
  <c r="S56" i="1"/>
  <c r="N59" i="1"/>
  <c r="T60" i="1"/>
  <c r="O59" i="1"/>
  <c r="T59" i="1" s="1"/>
  <c r="O56" i="1"/>
  <c r="T56" i="1" s="1"/>
  <c r="S55" i="1" l="1"/>
  <c r="K55" i="1"/>
  <c r="O55" i="1" s="1"/>
  <c r="J54" i="1"/>
  <c r="S54" i="1" s="1"/>
  <c r="I54" i="1"/>
  <c r="I53" i="1" s="1"/>
  <c r="J53" i="1" l="1"/>
  <c r="K54" i="1"/>
  <c r="O54" i="1" s="1"/>
  <c r="T54" i="1" s="1"/>
  <c r="T55" i="1"/>
  <c r="O130" i="1"/>
  <c r="O129" i="1" s="1"/>
  <c r="K53" i="1" l="1"/>
  <c r="S53" i="1"/>
  <c r="S102" i="1"/>
  <c r="J150" i="1"/>
  <c r="I150" i="1"/>
  <c r="O152" i="1"/>
  <c r="S152" i="1"/>
  <c r="K152" i="1"/>
  <c r="S114" i="1"/>
  <c r="S115" i="1"/>
  <c r="O115" i="1"/>
  <c r="O114" i="1"/>
  <c r="N115" i="1"/>
  <c r="K114" i="1"/>
  <c r="M103" i="1"/>
  <c r="L103" i="1"/>
  <c r="J103" i="1"/>
  <c r="I103" i="1"/>
  <c r="O65" i="1"/>
  <c r="K29" i="1"/>
  <c r="N20" i="1"/>
  <c r="T152" i="1" l="1"/>
  <c r="T115" i="1"/>
  <c r="T114" i="1"/>
  <c r="M134" i="1"/>
  <c r="S196" i="1"/>
  <c r="M177" i="1" l="1"/>
  <c r="M176" i="1" s="1"/>
  <c r="K106" i="1" l="1"/>
  <c r="N79" i="1"/>
  <c r="J76" i="1"/>
  <c r="I76" i="1"/>
  <c r="O81" i="1"/>
  <c r="K81" i="1"/>
  <c r="S257" i="1" l="1"/>
  <c r="N135" i="1" l="1"/>
  <c r="J132" i="1"/>
  <c r="J124" i="1" s="1"/>
  <c r="N112" i="1"/>
  <c r="M113" i="1"/>
  <c r="M94" i="1" s="1"/>
  <c r="L113" i="1"/>
  <c r="L94" i="1" s="1"/>
  <c r="J113" i="1"/>
  <c r="I113" i="1"/>
  <c r="K77" i="1"/>
  <c r="M68" i="1"/>
  <c r="L68" i="1"/>
  <c r="I68" i="1"/>
  <c r="J68" i="1"/>
  <c r="S113" i="1" l="1"/>
  <c r="K113" i="1"/>
  <c r="L134" i="1"/>
  <c r="N134" i="1" s="1"/>
  <c r="N113" i="1"/>
  <c r="O113" i="1"/>
  <c r="L177" i="1"/>
  <c r="T113" i="1" l="1"/>
  <c r="L176" i="1"/>
  <c r="N177" i="1"/>
  <c r="K236" i="1"/>
  <c r="S236" i="1" l="1"/>
  <c r="O236" i="1"/>
  <c r="T236" i="1" l="1"/>
  <c r="O257" i="1"/>
  <c r="T257" i="1" s="1"/>
  <c r="S255" i="1"/>
  <c r="O255" i="1"/>
  <c r="N255" i="1"/>
  <c r="O256" i="1"/>
  <c r="N248" i="1"/>
  <c r="O248" i="1"/>
  <c r="S213" i="1"/>
  <c r="O213" i="1"/>
  <c r="T213" i="1" s="1"/>
  <c r="M212" i="1"/>
  <c r="M211" i="1" s="1"/>
  <c r="L212" i="1"/>
  <c r="L211" i="1" s="1"/>
  <c r="J212" i="1"/>
  <c r="J211" i="1" s="1"/>
  <c r="I212" i="1"/>
  <c r="N118" i="1"/>
  <c r="M118" i="1"/>
  <c r="J203" i="1"/>
  <c r="I203" i="1"/>
  <c r="J195" i="1"/>
  <c r="I195" i="1"/>
  <c r="O184" i="1"/>
  <c r="K184" i="1"/>
  <c r="I183" i="1"/>
  <c r="O183" i="1" s="1"/>
  <c r="J161" i="1"/>
  <c r="I161" i="1"/>
  <c r="S142" i="1"/>
  <c r="O142" i="1"/>
  <c r="J134" i="1"/>
  <c r="S133" i="1"/>
  <c r="S132" i="1"/>
  <c r="S130" i="1"/>
  <c r="S129" i="1"/>
  <c r="S128" i="1"/>
  <c r="S127" i="1"/>
  <c r="S126" i="1"/>
  <c r="K130" i="1"/>
  <c r="K128" i="1"/>
  <c r="K126" i="1"/>
  <c r="I125" i="1"/>
  <c r="I132" i="1"/>
  <c r="I127" i="1"/>
  <c r="K127" i="1" s="1"/>
  <c r="I211" i="1" l="1"/>
  <c r="K211" i="1" s="1"/>
  <c r="K212" i="1"/>
  <c r="T142" i="1"/>
  <c r="T255" i="1"/>
  <c r="S212" i="1"/>
  <c r="S211" i="1" s="1"/>
  <c r="T130" i="1"/>
  <c r="O212" i="1"/>
  <c r="K129" i="1"/>
  <c r="T129" i="1" s="1"/>
  <c r="I124" i="1"/>
  <c r="K132" i="1"/>
  <c r="K183" i="1"/>
  <c r="O126" i="1"/>
  <c r="T126" i="1" s="1"/>
  <c r="O127" i="1"/>
  <c r="T127" i="1" s="1"/>
  <c r="O128" i="1"/>
  <c r="T128" i="1" s="1"/>
  <c r="I105" i="1"/>
  <c r="I111" i="1"/>
  <c r="O211" i="1" l="1"/>
  <c r="T212" i="1"/>
  <c r="T211" i="1"/>
  <c r="S88" i="1"/>
  <c r="O88" i="1"/>
  <c r="I86" i="1"/>
  <c r="S77" i="1"/>
  <c r="O77" i="1"/>
  <c r="S73" i="1"/>
  <c r="S69" i="1"/>
  <c r="O69" i="1"/>
  <c r="J67" i="1"/>
  <c r="I67" i="1"/>
  <c r="K69" i="1"/>
  <c r="S65" i="1"/>
  <c r="S64" i="1"/>
  <c r="I64" i="1"/>
  <c r="O64" i="1" s="1"/>
  <c r="M22" i="1"/>
  <c r="L22" i="1"/>
  <c r="J24" i="1"/>
  <c r="J22" i="1" s="1"/>
  <c r="I24" i="1"/>
  <c r="I22" i="1" s="1"/>
  <c r="N31" i="1"/>
  <c r="S26" i="1"/>
  <c r="O26" i="1"/>
  <c r="S25" i="1"/>
  <c r="O25" i="1"/>
  <c r="K25" i="1"/>
  <c r="S19" i="1"/>
  <c r="O19" i="1"/>
  <c r="K19" i="1"/>
  <c r="S20" i="1"/>
  <c r="O20" i="1"/>
  <c r="T77" i="1" l="1"/>
  <c r="T88" i="1"/>
  <c r="T19" i="1"/>
  <c r="T69" i="1"/>
  <c r="T64" i="1"/>
  <c r="T65" i="1"/>
  <c r="T25" i="1"/>
  <c r="T26" i="1"/>
  <c r="T20" i="1"/>
  <c r="N238" i="1"/>
  <c r="S238" i="1"/>
  <c r="O238" i="1"/>
  <c r="S106" i="1"/>
  <c r="S105" i="1" s="1"/>
  <c r="O106" i="1"/>
  <c r="O105" i="1" s="1"/>
  <c r="T238" i="1" l="1"/>
  <c r="T106" i="1"/>
  <c r="J197" i="1"/>
  <c r="S200" i="1"/>
  <c r="K200" i="1"/>
  <c r="J208" i="1"/>
  <c r="K209" i="1"/>
  <c r="S28" i="1"/>
  <c r="O28" i="1"/>
  <c r="N28" i="1"/>
  <c r="T28" i="1" l="1"/>
  <c r="O200" i="1"/>
  <c r="T200" i="1" s="1"/>
  <c r="I197" i="1"/>
  <c r="J169" i="1"/>
  <c r="S112" i="1"/>
  <c r="O112" i="1"/>
  <c r="K112" i="1"/>
  <c r="S111" i="1"/>
  <c r="O111" i="1"/>
  <c r="T112" i="1" l="1"/>
  <c r="T111" i="1"/>
  <c r="K111" i="1"/>
  <c r="N178" i="1"/>
  <c r="K107" i="1"/>
  <c r="M37" i="1"/>
  <c r="S209" i="1" l="1"/>
  <c r="O209" i="1"/>
  <c r="S208" i="1"/>
  <c r="S202" i="1"/>
  <c r="O202" i="1"/>
  <c r="K202" i="1"/>
  <c r="J201" i="1"/>
  <c r="S201" i="1" s="1"/>
  <c r="T209" i="1" l="1"/>
  <c r="T202" i="1"/>
  <c r="O208" i="1" l="1"/>
  <c r="T208" i="1" s="1"/>
  <c r="K208" i="1"/>
  <c r="I201" i="1"/>
  <c r="S157" i="1"/>
  <c r="O157" i="1"/>
  <c r="S156" i="1"/>
  <c r="S155" i="1"/>
  <c r="O155" i="1"/>
  <c r="S154" i="1"/>
  <c r="I156" i="1"/>
  <c r="O156" i="1" s="1"/>
  <c r="I154" i="1"/>
  <c r="O154" i="1" s="1"/>
  <c r="O74" i="1"/>
  <c r="T74" i="1" s="1"/>
  <c r="O73" i="1"/>
  <c r="T73" i="1" s="1"/>
  <c r="T156" i="1" l="1"/>
  <c r="T157" i="1"/>
  <c r="O201" i="1"/>
  <c r="T201" i="1" s="1"/>
  <c r="K201" i="1"/>
  <c r="S120" i="1" l="1"/>
  <c r="O120" i="1"/>
  <c r="K120" i="1"/>
  <c r="J119" i="1"/>
  <c r="S119" i="1" s="1"/>
  <c r="T120" i="1" l="1"/>
  <c r="O119" i="1"/>
  <c r="T119" i="1" s="1"/>
  <c r="N153" i="1"/>
  <c r="K151" i="1"/>
  <c r="S174" i="1"/>
  <c r="O174" i="1"/>
  <c r="J173" i="1"/>
  <c r="S173" i="1" s="1"/>
  <c r="S237" i="1"/>
  <c r="O237" i="1"/>
  <c r="K237" i="1"/>
  <c r="T237" i="1" l="1"/>
  <c r="K230" i="1"/>
  <c r="M223" i="1" l="1"/>
  <c r="S260" i="1"/>
  <c r="N260" i="1"/>
  <c r="O260" i="1"/>
  <c r="T260" i="1" l="1"/>
  <c r="S153" i="1"/>
  <c r="S151" i="1"/>
  <c r="O153" i="1"/>
  <c r="O151" i="1"/>
  <c r="L150" i="1"/>
  <c r="L145" i="1" l="1"/>
  <c r="N150" i="1"/>
  <c r="T151" i="1"/>
  <c r="M145" i="1"/>
  <c r="N145" i="1" s="1"/>
  <c r="K150" i="1"/>
  <c r="O150" i="1"/>
  <c r="S150" i="1"/>
  <c r="T153" i="1"/>
  <c r="K233" i="1"/>
  <c r="K232" i="1"/>
  <c r="K231" i="1"/>
  <c r="K229" i="1"/>
  <c r="K227" i="1"/>
  <c r="K226" i="1"/>
  <c r="T150" i="1" l="1"/>
  <c r="M67" i="1"/>
  <c r="J223" i="1"/>
  <c r="I223" i="1"/>
  <c r="O192" i="1"/>
  <c r="J171" i="1"/>
  <c r="J167" i="1" l="1"/>
  <c r="M186" i="1" l="1"/>
  <c r="J177" i="1"/>
  <c r="S84" i="1"/>
  <c r="S87" i="1"/>
  <c r="S70" i="1"/>
  <c r="O70" i="1"/>
  <c r="M175" i="1" l="1"/>
  <c r="S192" i="1" l="1"/>
  <c r="S189" i="1"/>
  <c r="O180" i="1"/>
  <c r="N179" i="1"/>
  <c r="N180" i="1"/>
  <c r="S180" i="1"/>
  <c r="S179" i="1"/>
  <c r="M75" i="1"/>
  <c r="J46" i="1"/>
  <c r="J45" i="1" s="1"/>
  <c r="M15" i="1"/>
  <c r="M66" i="1" l="1"/>
  <c r="T180" i="1"/>
  <c r="L186" i="1"/>
  <c r="S110" i="1" l="1"/>
  <c r="S107" i="1" s="1"/>
  <c r="S81" i="1"/>
  <c r="O189" i="1"/>
  <c r="N176" i="1"/>
  <c r="O179" i="1"/>
  <c r="T179" i="1" s="1"/>
  <c r="O110" i="1"/>
  <c r="O107" i="1" s="1"/>
  <c r="L75" i="1"/>
  <c r="N75" i="1" s="1"/>
  <c r="L67" i="1"/>
  <c r="I35" i="1"/>
  <c r="N94" i="1" l="1"/>
  <c r="O67" i="1"/>
  <c r="T107" i="1"/>
  <c r="K105" i="1"/>
  <c r="T110" i="1"/>
  <c r="L175" i="1"/>
  <c r="N175" i="1" s="1"/>
  <c r="T81" i="1"/>
  <c r="S225" i="1"/>
  <c r="T105" i="1" l="1"/>
  <c r="M222" i="1"/>
  <c r="M221" i="1" s="1"/>
  <c r="J222" i="1"/>
  <c r="J221" i="1" s="1"/>
  <c r="J205" i="1"/>
  <c r="S203" i="1"/>
  <c r="K204" i="1"/>
  <c r="M197" i="1"/>
  <c r="M194" i="1" s="1"/>
  <c r="M185" i="1" s="1"/>
  <c r="J194" i="1"/>
  <c r="J190" i="1" l="1"/>
  <c r="J187" i="1"/>
  <c r="J181" i="1"/>
  <c r="J176" i="1"/>
  <c r="S176" i="1" s="1"/>
  <c r="J163" i="1"/>
  <c r="J159" i="1"/>
  <c r="J148" i="1"/>
  <c r="J146" i="1"/>
  <c r="J122" i="1"/>
  <c r="J121" i="1" s="1"/>
  <c r="J118" i="1" s="1"/>
  <c r="J101" i="1"/>
  <c r="J99" i="1"/>
  <c r="J89" i="1"/>
  <c r="J86" i="1"/>
  <c r="J83" i="1"/>
  <c r="J75" i="1"/>
  <c r="M61" i="1"/>
  <c r="M44" i="1" s="1"/>
  <c r="J51" i="1"/>
  <c r="J49" i="1"/>
  <c r="J94" i="1" l="1"/>
  <c r="J158" i="1"/>
  <c r="J145" i="1"/>
  <c r="J175" i="1"/>
  <c r="S175" i="1" s="1"/>
  <c r="J82" i="1"/>
  <c r="J66" i="1" s="1"/>
  <c r="J48" i="1"/>
  <c r="J44" i="1" s="1"/>
  <c r="J186" i="1"/>
  <c r="O254" i="1"/>
  <c r="O253" i="1"/>
  <c r="O251" i="1"/>
  <c r="O250" i="1"/>
  <c r="O247" i="1"/>
  <c r="O246" i="1"/>
  <c r="O239" i="1"/>
  <c r="O235" i="1"/>
  <c r="O234" i="1"/>
  <c r="O225" i="1"/>
  <c r="O224" i="1"/>
  <c r="O206" i="1"/>
  <c r="O204" i="1"/>
  <c r="O199" i="1"/>
  <c r="O198" i="1"/>
  <c r="O196" i="1"/>
  <c r="O191" i="1"/>
  <c r="O188" i="1"/>
  <c r="O182" i="1"/>
  <c r="O178" i="1"/>
  <c r="O172" i="1"/>
  <c r="O170" i="1"/>
  <c r="O162" i="1"/>
  <c r="O160" i="1"/>
  <c r="O149" i="1"/>
  <c r="O147" i="1"/>
  <c r="O136" i="1"/>
  <c r="O135" i="1" s="1"/>
  <c r="O133" i="1"/>
  <c r="O132" i="1" s="1"/>
  <c r="T132" i="1" s="1"/>
  <c r="O123" i="1"/>
  <c r="O104" i="1"/>
  <c r="O103" i="1" s="1"/>
  <c r="O102" i="1"/>
  <c r="O100" i="1"/>
  <c r="O90" i="1"/>
  <c r="O87" i="1"/>
  <c r="O84" i="1"/>
  <c r="O79" i="1"/>
  <c r="O78" i="1"/>
  <c r="O72" i="1"/>
  <c r="O68" i="1" s="1"/>
  <c r="O63" i="1"/>
  <c r="O52" i="1"/>
  <c r="O50" i="1"/>
  <c r="O47" i="1"/>
  <c r="O43" i="1"/>
  <c r="O39" i="1"/>
  <c r="O38" i="1"/>
  <c r="O36" i="1"/>
  <c r="O31" i="1"/>
  <c r="O30" i="1"/>
  <c r="O29" i="1"/>
  <c r="O27" i="1"/>
  <c r="O21" i="1"/>
  <c r="O18" i="1"/>
  <c r="O17" i="1"/>
  <c r="O16" i="1"/>
  <c r="O12" i="1"/>
  <c r="O24" i="1" l="1"/>
  <c r="J185" i="1"/>
  <c r="S185" i="1" s="1"/>
  <c r="J42" i="1"/>
  <c r="J35" i="1"/>
  <c r="M34" i="1" l="1"/>
  <c r="J37" i="1"/>
  <c r="J34" i="1" s="1"/>
  <c r="M14" i="1"/>
  <c r="S239" i="1"/>
  <c r="S246" i="1"/>
  <c r="S247" i="1"/>
  <c r="S250" i="1"/>
  <c r="S251" i="1"/>
  <c r="S253" i="1"/>
  <c r="S254" i="1"/>
  <c r="S235" i="1"/>
  <c r="S234" i="1"/>
  <c r="S224" i="1"/>
  <c r="S223" i="1"/>
  <c r="S222" i="1"/>
  <c r="S221" i="1"/>
  <c r="S206" i="1"/>
  <c r="S205" i="1"/>
  <c r="S204" i="1"/>
  <c r="S199" i="1"/>
  <c r="T199" i="1" s="1"/>
  <c r="S198" i="1"/>
  <c r="S197" i="1"/>
  <c r="S195" i="1"/>
  <c r="S194" i="1"/>
  <c r="S191" i="1"/>
  <c r="S190" i="1"/>
  <c r="S188" i="1"/>
  <c r="S187" i="1"/>
  <c r="S186" i="1"/>
  <c r="S182" i="1"/>
  <c r="S181" i="1"/>
  <c r="S178" i="1"/>
  <c r="S177" i="1"/>
  <c r="S172" i="1"/>
  <c r="S171" i="1"/>
  <c r="S170" i="1"/>
  <c r="S169" i="1"/>
  <c r="S168" i="1"/>
  <c r="S167" i="1"/>
  <c r="S165" i="1"/>
  <c r="S163" i="1"/>
  <c r="S162" i="1"/>
  <c r="S161" i="1"/>
  <c r="S160" i="1"/>
  <c r="S159" i="1"/>
  <c r="S158" i="1"/>
  <c r="S149" i="1"/>
  <c r="S148" i="1"/>
  <c r="S147" i="1"/>
  <c r="S146" i="1"/>
  <c r="S136" i="1"/>
  <c r="S135" i="1" s="1"/>
  <c r="S134" i="1"/>
  <c r="S125" i="1"/>
  <c r="S124" i="1"/>
  <c r="S123" i="1"/>
  <c r="S122" i="1"/>
  <c r="S121" i="1"/>
  <c r="S118" i="1"/>
  <c r="S104" i="1"/>
  <c r="S103" i="1" s="1"/>
  <c r="S101" i="1"/>
  <c r="S100" i="1"/>
  <c r="S99" i="1"/>
  <c r="S90" i="1"/>
  <c r="S89" i="1"/>
  <c r="S86" i="1"/>
  <c r="S82" i="1"/>
  <c r="S83" i="1"/>
  <c r="S79" i="1"/>
  <c r="S78" i="1"/>
  <c r="S76" i="1"/>
  <c r="S75" i="1"/>
  <c r="S72" i="1"/>
  <c r="S68" i="1" s="1"/>
  <c r="S67" i="1"/>
  <c r="S66" i="1"/>
  <c r="S63" i="1"/>
  <c r="S61" i="1"/>
  <c r="S52" i="1"/>
  <c r="S51" i="1"/>
  <c r="S50" i="1"/>
  <c r="S49" i="1"/>
  <c r="S48" i="1"/>
  <c r="S47" i="1"/>
  <c r="S46" i="1"/>
  <c r="S45" i="1"/>
  <c r="S44" i="1"/>
  <c r="S42" i="1"/>
  <c r="S39" i="1"/>
  <c r="S38" i="1"/>
  <c r="S36" i="1"/>
  <c r="S35" i="1"/>
  <c r="S31" i="1"/>
  <c r="S30" i="1"/>
  <c r="S12" i="1"/>
  <c r="S16" i="1"/>
  <c r="S17" i="1"/>
  <c r="T17" i="1" s="1"/>
  <c r="S18" i="1"/>
  <c r="S21" i="1"/>
  <c r="S27" i="1"/>
  <c r="S29" i="1"/>
  <c r="J15" i="1"/>
  <c r="J14" i="1" s="1"/>
  <c r="J13" i="1" s="1"/>
  <c r="N254" i="1"/>
  <c r="N253" i="1"/>
  <c r="N251" i="1"/>
  <c r="N250" i="1"/>
  <c r="N247" i="1"/>
  <c r="N246" i="1"/>
  <c r="N198" i="1"/>
  <c r="N63" i="1"/>
  <c r="N39" i="1"/>
  <c r="N30" i="1"/>
  <c r="N21" i="1"/>
  <c r="S94" i="1" l="1"/>
  <c r="S24" i="1"/>
  <c r="S22" i="1" s="1"/>
  <c r="S145" i="1"/>
  <c r="M13" i="1"/>
  <c r="M220" i="1" s="1"/>
  <c r="S14" i="1"/>
  <c r="S34" i="1"/>
  <c r="S37" i="1"/>
  <c r="S15" i="1"/>
  <c r="J11" i="1"/>
  <c r="S11" i="1" s="1"/>
  <c r="K239" i="1"/>
  <c r="K235" i="1"/>
  <c r="K234" i="1"/>
  <c r="K225" i="1"/>
  <c r="K224" i="1"/>
  <c r="K206" i="1"/>
  <c r="K199" i="1"/>
  <c r="K196" i="1"/>
  <c r="K191" i="1"/>
  <c r="K188" i="1"/>
  <c r="K182" i="1"/>
  <c r="K178" i="1"/>
  <c r="K172" i="1"/>
  <c r="K170" i="1"/>
  <c r="K165" i="1"/>
  <c r="K162" i="1"/>
  <c r="K160" i="1"/>
  <c r="K149" i="1"/>
  <c r="K147" i="1"/>
  <c r="K136" i="1"/>
  <c r="K133" i="1"/>
  <c r="K123" i="1"/>
  <c r="K104" i="1"/>
  <c r="K102" i="1"/>
  <c r="K100" i="1"/>
  <c r="K90" i="1"/>
  <c r="K87" i="1"/>
  <c r="K84" i="1"/>
  <c r="K78" i="1"/>
  <c r="K72" i="1"/>
  <c r="K70" i="1"/>
  <c r="K52" i="1"/>
  <c r="K50" i="1"/>
  <c r="K47" i="1"/>
  <c r="K43" i="1"/>
  <c r="K38" i="1"/>
  <c r="K36" i="1"/>
  <c r="T31" i="1"/>
  <c r="K27" i="1"/>
  <c r="K18" i="1"/>
  <c r="K17" i="1"/>
  <c r="K16" i="1"/>
  <c r="K12" i="1"/>
  <c r="S13" i="1" l="1"/>
  <c r="M261" i="1"/>
  <c r="J9" i="1"/>
  <c r="I187" i="1"/>
  <c r="J220" i="1" l="1"/>
  <c r="S9" i="1"/>
  <c r="K187" i="1"/>
  <c r="O187" i="1"/>
  <c r="T253" i="1"/>
  <c r="T246" i="1"/>
  <c r="T254" i="1"/>
  <c r="T251" i="1"/>
  <c r="T250" i="1"/>
  <c r="T247" i="1"/>
  <c r="T239" i="1"/>
  <c r="T235" i="1"/>
  <c r="T234" i="1"/>
  <c r="T225" i="1"/>
  <c r="T224" i="1"/>
  <c r="S220" i="1" l="1"/>
  <c r="O223" i="1"/>
  <c r="T223" i="1" s="1"/>
  <c r="J261" i="1"/>
  <c r="S261" i="1" s="1"/>
  <c r="L222" i="1"/>
  <c r="N223" i="1"/>
  <c r="I222" i="1"/>
  <c r="K223" i="1"/>
  <c r="T87" i="1"/>
  <c r="O86" i="1"/>
  <c r="T47" i="1"/>
  <c r="I46" i="1"/>
  <c r="O46" i="1" s="1"/>
  <c r="I82" i="1" l="1"/>
  <c r="K82" i="1" s="1"/>
  <c r="O222" i="1"/>
  <c r="I221" i="1"/>
  <c r="K222" i="1"/>
  <c r="L221" i="1"/>
  <c r="N222" i="1"/>
  <c r="I45" i="1"/>
  <c r="K46" i="1"/>
  <c r="T86" i="1"/>
  <c r="K86" i="1"/>
  <c r="T46" i="1"/>
  <c r="T162" i="1"/>
  <c r="O161" i="1"/>
  <c r="L197" i="1"/>
  <c r="T198" i="1"/>
  <c r="T196" i="1"/>
  <c r="O195" i="1"/>
  <c r="I190" i="1"/>
  <c r="O190" i="1" s="1"/>
  <c r="T182" i="1"/>
  <c r="I181" i="1"/>
  <c r="O181" i="1" s="1"/>
  <c r="I177" i="1"/>
  <c r="O177" i="1" s="1"/>
  <c r="O176" i="1" s="1"/>
  <c r="T172" i="1"/>
  <c r="T170" i="1"/>
  <c r="I173" i="1"/>
  <c r="O171" i="1"/>
  <c r="L158" i="1"/>
  <c r="T149" i="1"/>
  <c r="I148" i="1"/>
  <c r="L122" i="1"/>
  <c r="I122" i="1"/>
  <c r="K122" i="1" s="1"/>
  <c r="I101" i="1"/>
  <c r="K101" i="1" s="1"/>
  <c r="I99" i="1"/>
  <c r="I94" i="1" s="1"/>
  <c r="I83" i="1"/>
  <c r="O83" i="1" s="1"/>
  <c r="K94" i="1" l="1"/>
  <c r="K103" i="1"/>
  <c r="O76" i="1"/>
  <c r="T76" i="1" s="1"/>
  <c r="I75" i="1"/>
  <c r="O45" i="1"/>
  <c r="I194" i="1"/>
  <c r="O169" i="1"/>
  <c r="T169" i="1" s="1"/>
  <c r="O173" i="1"/>
  <c r="T222" i="1"/>
  <c r="K148" i="1"/>
  <c r="O148" i="1"/>
  <c r="K197" i="1"/>
  <c r="O197" i="1"/>
  <c r="T197" i="1" s="1"/>
  <c r="K99" i="1"/>
  <c r="O99" i="1"/>
  <c r="O82" i="1"/>
  <c r="N221" i="1"/>
  <c r="O221" i="1"/>
  <c r="T83" i="1"/>
  <c r="K83" i="1"/>
  <c r="K76" i="1"/>
  <c r="T171" i="1"/>
  <c r="K171" i="1"/>
  <c r="T181" i="1"/>
  <c r="K181" i="1"/>
  <c r="I186" i="1"/>
  <c r="K190" i="1"/>
  <c r="T195" i="1"/>
  <c r="K195" i="1"/>
  <c r="L194" i="1"/>
  <c r="L185" i="1" s="1"/>
  <c r="N197" i="1"/>
  <c r="T68" i="1"/>
  <c r="K68" i="1"/>
  <c r="K169" i="1"/>
  <c r="T177" i="1"/>
  <c r="K177" i="1"/>
  <c r="T161" i="1"/>
  <c r="K161" i="1"/>
  <c r="K45" i="1"/>
  <c r="K221" i="1"/>
  <c r="T190" i="1"/>
  <c r="T90" i="1"/>
  <c r="I95" i="1"/>
  <c r="O95" i="1"/>
  <c r="I89" i="1"/>
  <c r="T52" i="1"/>
  <c r="I51" i="1"/>
  <c r="O51" i="1" s="1"/>
  <c r="O194" i="1" l="1"/>
  <c r="T194" i="1" s="1"/>
  <c r="T45" i="1"/>
  <c r="K168" i="1"/>
  <c r="O168" i="1"/>
  <c r="K186" i="1"/>
  <c r="O186" i="1"/>
  <c r="K89" i="1"/>
  <c r="O89" i="1"/>
  <c r="T221" i="1"/>
  <c r="N194" i="1"/>
  <c r="T51" i="1"/>
  <c r="K51" i="1"/>
  <c r="K194" i="1"/>
  <c r="T50" i="1"/>
  <c r="I49" i="1"/>
  <c r="K49" i="1" l="1"/>
  <c r="O49" i="1"/>
  <c r="T49" i="1" s="1"/>
  <c r="N185" i="1"/>
  <c r="O122" i="1"/>
  <c r="T122" i="1" s="1"/>
  <c r="T123" i="1"/>
  <c r="I48" i="1"/>
  <c r="L35" i="1"/>
  <c r="O35" i="1" s="1"/>
  <c r="L37" i="1"/>
  <c r="N37" i="1" s="1"/>
  <c r="I37" i="1"/>
  <c r="I34" i="1" s="1"/>
  <c r="K35" i="1"/>
  <c r="T38" i="1"/>
  <c r="N24" i="1"/>
  <c r="L15" i="1"/>
  <c r="N15" i="1" s="1"/>
  <c r="I15" i="1"/>
  <c r="I11" i="1"/>
  <c r="O11" i="1" s="1"/>
  <c r="K48" i="1" l="1"/>
  <c r="O48" i="1"/>
  <c r="T48" i="1" s="1"/>
  <c r="K15" i="1"/>
  <c r="O15" i="1"/>
  <c r="T15" i="1" s="1"/>
  <c r="K37" i="1"/>
  <c r="O37" i="1"/>
  <c r="K22" i="1"/>
  <c r="K24" i="1"/>
  <c r="T11" i="1"/>
  <c r="K11" i="1"/>
  <c r="T35" i="1"/>
  <c r="L34" i="1"/>
  <c r="N34" i="1" s="1"/>
  <c r="T136" i="1"/>
  <c r="T178" i="1"/>
  <c r="I176" i="1"/>
  <c r="I175" i="1" s="1"/>
  <c r="N22" i="1"/>
  <c r="K176" i="1" l="1"/>
  <c r="T176" i="1"/>
  <c r="K135" i="1"/>
  <c r="O134" i="1"/>
  <c r="K34" i="1"/>
  <c r="O34" i="1"/>
  <c r="T135" i="1" l="1"/>
  <c r="K175" i="1"/>
  <c r="O175" i="1"/>
  <c r="K134" i="1"/>
  <c r="L66" i="1"/>
  <c r="N66" i="1" s="1"/>
  <c r="I10" i="1"/>
  <c r="I9" i="1" s="1"/>
  <c r="K9" i="1" l="1"/>
  <c r="O9" i="1"/>
  <c r="K75" i="1"/>
  <c r="O75" i="1"/>
  <c r="O66" i="1" s="1"/>
  <c r="T99" i="1" l="1"/>
  <c r="T100" i="1"/>
  <c r="O101" i="1" l="1"/>
  <c r="O94" i="1" s="1"/>
  <c r="T102" i="1"/>
  <c r="T103" i="1"/>
  <c r="T104" i="1"/>
  <c r="L62" i="1"/>
  <c r="T101" i="1" l="1"/>
  <c r="T94" i="1"/>
  <c r="I205" i="1"/>
  <c r="I185" i="1" s="1"/>
  <c r="T204" i="1"/>
  <c r="O53" i="1"/>
  <c r="T53" i="1" s="1"/>
  <c r="I62" i="1"/>
  <c r="O62" i="1" s="1"/>
  <c r="K164" i="1" l="1"/>
  <c r="K205" i="1"/>
  <c r="O205" i="1"/>
  <c r="T205" i="1" s="1"/>
  <c r="T187" i="1"/>
  <c r="I121" i="1"/>
  <c r="I14" i="1"/>
  <c r="T18" i="1"/>
  <c r="T36" i="1"/>
  <c r="O203" i="1" l="1"/>
  <c r="T203" i="1" s="1"/>
  <c r="K163" i="1"/>
  <c r="K203" i="1"/>
  <c r="K14" i="1"/>
  <c r="K121" i="1"/>
  <c r="I159" i="1"/>
  <c r="I91" i="1"/>
  <c r="O159" i="1" l="1"/>
  <c r="I158" i="1"/>
  <c r="K67" i="1"/>
  <c r="K185" i="1"/>
  <c r="O185" i="1"/>
  <c r="K159" i="1"/>
  <c r="I167" i="1"/>
  <c r="K167" i="1" l="1"/>
  <c r="O167" i="1"/>
  <c r="K158" i="1"/>
  <c r="O158" i="1"/>
  <c r="O22" i="1"/>
  <c r="T24" i="1" l="1"/>
  <c r="O193" i="1"/>
  <c r="L14" i="1" l="1"/>
  <c r="L13" i="1" s="1"/>
  <c r="N14" i="1" l="1"/>
  <c r="O14" i="1"/>
  <c r="T148" i="1"/>
  <c r="T79" i="1"/>
  <c r="T78" i="1"/>
  <c r="T72" i="1"/>
  <c r="T70" i="1"/>
  <c r="T89" i="1" l="1"/>
  <c r="I66" i="1"/>
  <c r="T133" i="1"/>
  <c r="O125" i="1"/>
  <c r="T160" i="1"/>
  <c r="T191" i="1"/>
  <c r="T188" i="1"/>
  <c r="K66" i="1" l="1"/>
  <c r="O124" i="1"/>
  <c r="K125" i="1"/>
  <c r="T63" i="1"/>
  <c r="L61" i="1"/>
  <c r="L44" i="1" s="1"/>
  <c r="I61" i="1"/>
  <c r="I44" i="1" s="1"/>
  <c r="I42" i="1"/>
  <c r="I13" i="1" s="1"/>
  <c r="T39" i="1"/>
  <c r="T30" i="1"/>
  <c r="T29" i="1"/>
  <c r="T27" i="1"/>
  <c r="T21" i="1"/>
  <c r="T16" i="1"/>
  <c r="T12" i="1"/>
  <c r="O61" i="1" l="1"/>
  <c r="O42" i="1"/>
  <c r="K42" i="1"/>
  <c r="N61" i="1"/>
  <c r="K44" i="1"/>
  <c r="T124" i="1"/>
  <c r="K124" i="1"/>
  <c r="T34" i="1"/>
  <c r="T37" i="1"/>
  <c r="T42" i="1" l="1"/>
  <c r="O13" i="1"/>
  <c r="N13" i="1"/>
  <c r="K13" i="1"/>
  <c r="N44" i="1"/>
  <c r="O44" i="1"/>
  <c r="T44" i="1" s="1"/>
  <c r="T61" i="1"/>
  <c r="O207" i="1"/>
  <c r="T206" i="1"/>
  <c r="T175" i="1"/>
  <c r="T168" i="1"/>
  <c r="T167" i="1"/>
  <c r="T159" i="1"/>
  <c r="T147" i="1"/>
  <c r="T134" i="1"/>
  <c r="T125" i="1"/>
  <c r="O85" i="1"/>
  <c r="T84" i="1"/>
  <c r="T82" i="1"/>
  <c r="T75" i="1"/>
  <c r="T67" i="1"/>
  <c r="T43" i="1"/>
  <c r="T22" i="1"/>
  <c r="O10" i="1"/>
  <c r="T9" i="1"/>
  <c r="T14" i="1"/>
  <c r="I119" i="1" l="1"/>
  <c r="I146" i="1"/>
  <c r="I145" i="1" s="1"/>
  <c r="K119" i="1" l="1"/>
  <c r="I118" i="1"/>
  <c r="I220" i="1" s="1"/>
  <c r="K146" i="1"/>
  <c r="O146" i="1"/>
  <c r="O145" i="1" s="1"/>
  <c r="L165" i="1"/>
  <c r="O165" i="1" s="1"/>
  <c r="L121" i="1"/>
  <c r="K118" i="1" l="1"/>
  <c r="K220" i="1"/>
  <c r="O121" i="1"/>
  <c r="T121" i="1" s="1"/>
  <c r="L118" i="1"/>
  <c r="L220" i="1" s="1"/>
  <c r="T146" i="1"/>
  <c r="O118" i="1"/>
  <c r="K145" i="1"/>
  <c r="T165" i="1"/>
  <c r="L164" i="1"/>
  <c r="O164" i="1" s="1"/>
  <c r="T66" i="1"/>
  <c r="T158" i="1"/>
  <c r="T13" i="1"/>
  <c r="T118" i="1" l="1"/>
  <c r="O220" i="1"/>
  <c r="I261" i="1"/>
  <c r="K261" i="1" s="1"/>
  <c r="T164" i="1"/>
  <c r="L163" i="1"/>
  <c r="O163" i="1" s="1"/>
  <c r="T163" i="1" l="1"/>
  <c r="T145" i="1"/>
  <c r="N220" i="1" l="1"/>
  <c r="T220" i="1"/>
  <c r="L261" i="1"/>
  <c r="T185" i="1"/>
  <c r="T186" i="1"/>
  <c r="N261" i="1" l="1"/>
  <c r="O261" i="1"/>
  <c r="T261" i="1" s="1"/>
</calcChain>
</file>

<file path=xl/sharedStrings.xml><?xml version="1.0" encoding="utf-8"?>
<sst xmlns="http://schemas.openxmlformats.org/spreadsheetml/2006/main" count="648" uniqueCount="528">
  <si>
    <t>Код бюджетной классификации</t>
  </si>
  <si>
    <t>ГРБС</t>
  </si>
  <si>
    <t>Рз,Пр</t>
  </si>
  <si>
    <t>ЦСР</t>
  </si>
  <si>
    <t>ВР</t>
  </si>
  <si>
    <t>1.</t>
  </si>
  <si>
    <t>2.</t>
  </si>
  <si>
    <t>2.1.</t>
  </si>
  <si>
    <t>0701</t>
  </si>
  <si>
    <t>0702</t>
  </si>
  <si>
    <t>0709</t>
  </si>
  <si>
    <t>2.2.</t>
  </si>
  <si>
    <t>3.</t>
  </si>
  <si>
    <t>4.</t>
  </si>
  <si>
    <t>4.2.</t>
  </si>
  <si>
    <t>4.3.</t>
  </si>
  <si>
    <t>5.</t>
  </si>
  <si>
    <t>6.</t>
  </si>
  <si>
    <t>7.</t>
  </si>
  <si>
    <t>8.</t>
  </si>
  <si>
    <t>10.</t>
  </si>
  <si>
    <t>11.</t>
  </si>
  <si>
    <t>10.1.</t>
  </si>
  <si>
    <t>12.</t>
  </si>
  <si>
    <t>13.</t>
  </si>
  <si>
    <t>14.</t>
  </si>
  <si>
    <t>15.</t>
  </si>
  <si>
    <t>15.1.</t>
  </si>
  <si>
    <t>980</t>
  </si>
  <si>
    <t>982</t>
  </si>
  <si>
    <t>0113</t>
  </si>
  <si>
    <t>0801</t>
  </si>
  <si>
    <t>0412</t>
  </si>
  <si>
    <t>977</t>
  </si>
  <si>
    <t>0405</t>
  </si>
  <si>
    <t>1102</t>
  </si>
  <si>
    <t>0409</t>
  </si>
  <si>
    <t>0804</t>
  </si>
  <si>
    <t>Мероприятия</t>
  </si>
  <si>
    <t>0502</t>
  </si>
  <si>
    <t>971</t>
  </si>
  <si>
    <t xml:space="preserve">Администрация Яковлевского муниципального района </t>
  </si>
  <si>
    <t>ведомство</t>
  </si>
  <si>
    <t>целевая статья</t>
  </si>
  <si>
    <t>000</t>
  </si>
  <si>
    <t>0000000</t>
  </si>
  <si>
    <t>Наименование</t>
  </si>
  <si>
    <t>районный бюджет</t>
  </si>
  <si>
    <t>всего</t>
  </si>
  <si>
    <t xml:space="preserve">Мероприятия по созданию условий для установки и ввода в эксплуатацию модульных фельдшерско-акушерских пунктов </t>
  </si>
  <si>
    <t>Расходы на обеспечение деятельности (оказание услуг, выполнение работ) муниципальных учреждений</t>
  </si>
  <si>
    <t>Модернизация системы дошкольного образования</t>
  </si>
  <si>
    <t>Мероприятия по укреплению общественной безопасности, профилактике экстремизма и терроризма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</si>
  <si>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</si>
  <si>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</si>
  <si>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Создание условий для отдыха, оздоровления, занятости детей и подростков</t>
  </si>
  <si>
    <t>Пенсии за выслугу лет муниципальным служащим Яковлевского района</t>
  </si>
  <si>
    <t>0330000</t>
  </si>
  <si>
    <t>Обеспечение беспрепятственного доступа инвалидов к объектам социальной инфраструктуры и информации</t>
  </si>
  <si>
    <t>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</si>
  <si>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Финансовая поддержка субъектов малого и среднего предпринимательства</t>
  </si>
  <si>
    <t>Организация и проведение ежегодного конкурса "Лучший предприниматель года"</t>
  </si>
  <si>
    <t>1542022</t>
  </si>
  <si>
    <t>Проведение мероприятий для детей и молодежи</t>
  </si>
  <si>
    <t>Мероприятия по развитию сельского хозяйства в Яковлевском районе</t>
  </si>
  <si>
    <t>Мероприятия по информационному обеспечению органов местного самоуправления Яковлевского района</t>
  </si>
  <si>
    <t>Организация, проведение и участие в спортивных мероприятиях</t>
  </si>
  <si>
    <t>Разработка проектно-сметной документации на реконструкцию</t>
  </si>
  <si>
    <t>Разработка проектно-сметной документации на строительство</t>
  </si>
  <si>
    <t>Организационные, технические и технологические мероприятия по пожарной безопасности учреждений, финансируемых из бюджета Яковлевского района</t>
  </si>
  <si>
    <t>Предоставление социальных выплат молодым семьям - участникам Подпрограммы для приобретения (строительства) жилья</t>
  </si>
  <si>
    <t>0500000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</si>
  <si>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</si>
  <si>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</si>
  <si>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патриотическому воспитанию граждан Яковлевского района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</si>
  <si>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</si>
  <si>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</si>
  <si>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Мероприятия по социализации пожилых людей в обществе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</si>
  <si>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</si>
  <si>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Субсидии бюджетам муниципальных образований Приморского края на поддержку муниципальных программ малого и среднего предпринимательства</t>
  </si>
  <si>
    <t>1519230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</si>
  <si>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</si>
  <si>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</si>
  <si>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0519216</t>
  </si>
  <si>
    <t>0515020</t>
  </si>
  <si>
    <t>Мероприятия по созданию условий для улучшения инвестиционного климата в Яковлевском муниципальном районе</t>
  </si>
  <si>
    <t>0450000</t>
  </si>
  <si>
    <t>Мероприятия Муниципальной программы "Развитие культуры в Яковлевском муниципальном районе" на 2014-2017 годы</t>
  </si>
  <si>
    <t>0452012</t>
  </si>
  <si>
    <t>0452013</t>
  </si>
  <si>
    <t>Муниципальное казенное учреждение "Центр обеспечения и сопровождения образования" Яковлевского муниципального района</t>
  </si>
  <si>
    <t>Мероприятия по оценке недвижимости, признании прав в отношении муниципального имущества</t>
  </si>
  <si>
    <t>Содержание муниципального жилищного фонда</t>
  </si>
  <si>
    <t>Содержание территории Яковлевского муниципального района</t>
  </si>
  <si>
    <t>Выравнивание бюджетной обеспеченности поселений из районного фонда финансовой поддержки за счет средств краевого бюджета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</si>
  <si>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</si>
  <si>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Содержание и модернизация коммунальной инфраструктуры</t>
  </si>
  <si>
    <t>01 1 00 00000</t>
  </si>
  <si>
    <t>01 1 00 20010</t>
  </si>
  <si>
    <t>02 0 00 00000</t>
  </si>
  <si>
    <t>02 1 00 00000</t>
  </si>
  <si>
    <t>02 1 01 20020</t>
  </si>
  <si>
    <t>02 1 01 20030</t>
  </si>
  <si>
    <t>02 1 01 70010</t>
  </si>
  <si>
    <t>02 1 01 93070</t>
  </si>
  <si>
    <t>02 2 00 00000</t>
  </si>
  <si>
    <t>01 0 00 00000</t>
  </si>
  <si>
    <t>02 1 01 00000</t>
  </si>
  <si>
    <t>02 2 01 00000</t>
  </si>
  <si>
    <t>02 2 01 70010</t>
  </si>
  <si>
    <t>02 2 01 20030</t>
  </si>
  <si>
    <t>02 2 01 93060</t>
  </si>
  <si>
    <t>02 3 00 00000</t>
  </si>
  <si>
    <t xml:space="preserve">02 3 01 00000 </t>
  </si>
  <si>
    <t>02 3 01 70010</t>
  </si>
  <si>
    <t>02 3 02 00000</t>
  </si>
  <si>
    <t>02 3 02 93080</t>
  </si>
  <si>
    <t>02 3 02 20070</t>
  </si>
  <si>
    <t>03 0 00 00000</t>
  </si>
  <si>
    <t>03 1 00 00000</t>
  </si>
  <si>
    <t>03 1 01 00000</t>
  </si>
  <si>
    <t>03 2 00 00000</t>
  </si>
  <si>
    <t>03 3 00 00000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</si>
  <si>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</si>
  <si>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</si>
  <si>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</si>
  <si>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</si>
  <si>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</si>
  <si>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</si>
  <si>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</si>
  <si>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</si>
  <si>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</si>
  <si>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</si>
  <si>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</si>
  <si>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04 3 01 20100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</si>
  <si>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</si>
  <si>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</si>
  <si>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</si>
  <si>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</si>
  <si>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</si>
  <si>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</si>
  <si>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</si>
  <si>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</si>
  <si>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14 0 00 00000</t>
  </si>
  <si>
    <t>14 1 00 00000</t>
  </si>
  <si>
    <t>14 1 01 00000</t>
  </si>
  <si>
    <t>15 0 00 00000</t>
  </si>
  <si>
    <t>15 1 00 00000</t>
  </si>
  <si>
    <t>Основное мероприятие: "Финансовая поддержка субъектов малого и среднего предпринимательства"</t>
  </si>
  <si>
    <t>15 1 01 00000</t>
  </si>
  <si>
    <t>15 1 01 20190</t>
  </si>
  <si>
    <t>15 1 02 00000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</si>
  <si>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</si>
  <si>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15 2 00 00000</t>
  </si>
  <si>
    <t>15 2 01 00000</t>
  </si>
  <si>
    <t>15 2 01 10030</t>
  </si>
  <si>
    <t>15 2 02 00000</t>
  </si>
  <si>
    <t>15 2 02 60030</t>
  </si>
  <si>
    <t>11 2 00 70010</t>
  </si>
  <si>
    <t xml:space="preserve">Отдельное мероприятие "Мероприятия по повышению качества оказания первичной помощи, путем создания условий для устанвки и ввода в эксплуатацию модульных ФАПов" 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</si>
  <si>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</si>
  <si>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</si>
  <si>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</si>
  <si>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</si>
  <si>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</si>
  <si>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</si>
  <si>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</si>
  <si>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</si>
  <si>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03 2 01 80020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</si>
  <si>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</si>
  <si>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</si>
  <si>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</si>
  <si>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</si>
  <si>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</si>
  <si>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</si>
  <si>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</si>
  <si>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</si>
  <si>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</si>
  <si>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</si>
  <si>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</si>
  <si>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</si>
  <si>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мероприятияе "Содержание территории Яковлевского муниципального района"</t>
  </si>
  <si>
    <t>Основное мероприятие "Организация выполнения и осуществления мер пожарной безопасности в Яковлевском муниципальном районе"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</si>
  <si>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</si>
  <si>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</si>
  <si>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</si>
  <si>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"Обеспечение органов местного самоуправления Яковлевского муниципального района средствами вычислительной техники, лицензионных программных средств"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</si>
  <si>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</si>
  <si>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Основное мероприятие "Обеспечение выплат молодым семьям субсидий на приобретение (строительство) жилья экономкласса"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</si>
  <si>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</si>
  <si>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</si>
  <si>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15 1 02 20200</t>
  </si>
  <si>
    <t>Основное мероприятие «Управление бюджетным процессом»</t>
  </si>
  <si>
    <t>Основное мероприятие «Совершенствование межбюджетных отношений в Яковлевском муниципальном районе»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</si>
  <si>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</si>
  <si>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</si>
  <si>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</si>
  <si>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</si>
  <si>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</si>
  <si>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Глава Яковлевского муниципального района</t>
  </si>
  <si>
    <t>99 9 99 10030</t>
  </si>
  <si>
    <t>99 9 99 10010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</si>
  <si>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</si>
  <si>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</si>
  <si>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</si>
  <si>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</si>
  <si>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</si>
  <si>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Резервный фонд администрации Яковлевского муниципального района</t>
  </si>
  <si>
    <t>99 9 99 20310</t>
  </si>
  <si>
    <t>Непрограммные мероприятия</t>
  </si>
  <si>
    <t>99 9 99 59300</t>
  </si>
  <si>
    <t>Осуществление переданных органам государственной власти субъектов Российской Федерации в соответствии с пунком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</si>
  <si>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99 9 99 93010</t>
  </si>
  <si>
    <t>Субвенции на создание и обеспечение деятельности комиссий по делам несовершеннолетних и защите их прав</t>
  </si>
  <si>
    <t>Субвенции на реализацию отдельных государственных порлномочий по созданию администрацтивных комиссий</t>
  </si>
  <si>
    <t>99 9 99 93030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</si>
  <si>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</si>
  <si>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</si>
  <si>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</si>
  <si>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99 9 99 51200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</si>
  <si>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</si>
  <si>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</si>
  <si>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99 9 99 93120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</si>
  <si>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</si>
  <si>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</si>
  <si>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</si>
  <si>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</si>
  <si>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</si>
  <si>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района"</t>
  </si>
  <si>
    <t>Субвенции на организацию и обеспечение оздоровления и отдыха детей Приморского края (за исключение организации отдыха детей в каникулярное время)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</si>
  <si>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</si>
  <si>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краевой, федеральный бюджет</t>
  </si>
  <si>
    <t>% исполнения</t>
  </si>
  <si>
    <t>исполнено за 1 квартал 2016 года</t>
  </si>
  <si>
    <t>утвержденные бюджетные назначения</t>
  </si>
  <si>
    <t>Социальные выплаты молодым семьям для приобретения (строительства) жилья экономкласса</t>
  </si>
  <si>
    <t>14 1 01 R0200</t>
  </si>
  <si>
    <t>Мероприятия подпрограммы "Обеспечение жильем молодых семей", в рамках федеральной целевой программы "Жилище" на 2015-2020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</si>
  <si>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14 1 01 50200</t>
  </si>
  <si>
    <t>Поддержка муниципадбных программ развития малого и среднего предпринимательства за счет средств краевого бюджета</t>
  </si>
  <si>
    <t>15 1 01 R0645</t>
  </si>
  <si>
    <t>Государственная поддержку малого и среднего предпринимательства, включая крестьянские (фермерские) хозяйства</t>
  </si>
  <si>
    <t>15 1 01 50640</t>
  </si>
  <si>
    <t>Муниципальная программа "Развитие здравоохранения на территории Яковлевского района" на 2014-2019 годы</t>
  </si>
  <si>
    <t>адм 0104</t>
  </si>
  <si>
    <t>адм 0113</t>
  </si>
  <si>
    <t>адм 0505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</si>
  <si>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</si>
  <si>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</si>
  <si>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</si>
  <si>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</si>
  <si>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</si>
  <si>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</si>
  <si>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</si>
  <si>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13 4 00 00000</t>
  </si>
  <si>
    <t>Участие в краевом совещании по итогам работы предприятий агропромышленного комплекса Приморского края</t>
  </si>
  <si>
    <t>13 4 00 20410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</si>
  <si>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</si>
  <si>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</si>
  <si>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</si>
  <si>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</si>
  <si>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</si>
  <si>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Поддержка муниципальных учреждений культуры за счет средств районного бюджета</t>
  </si>
  <si>
    <t>04 1 01 S0400</t>
  </si>
  <si>
    <t>Содержание автомобильных дорог</t>
  </si>
  <si>
    <t>Отдельное мероприятие "Проектирование и строительство автомобильных дорог общего пользования"</t>
  </si>
  <si>
    <t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за счет средств местного бюджета</t>
  </si>
  <si>
    <t>Отдельное мероприятие "Приобретение дорожной техники, оборудования (приборов и устройств)"</t>
  </si>
  <si>
    <t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за счет средств местного бюджета</t>
  </si>
  <si>
    <t>Основное мероприятие "Совершенствование управления муниципальным долгом"</t>
  </si>
  <si>
    <t>15 2 03 00000</t>
  </si>
  <si>
    <t>15  2 03 10090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</si>
  <si>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</si>
  <si>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</si>
  <si>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99 9 99 10080</t>
  </si>
  <si>
    <t>Проведение выборов и референдумов</t>
  </si>
  <si>
    <t>14 1 00 L4970</t>
  </si>
  <si>
    <t>15 2 02 93110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</si>
  <si>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</si>
  <si>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Дотации на поддержку мер по обеспечению сбалансированности бюджетов сельских поселений</t>
  </si>
  <si>
    <t>15 2 02 60040</t>
  </si>
  <si>
    <t>02 2 01 92340</t>
  </si>
  <si>
    <t>Cубвенции 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</si>
  <si>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Субвенции бюджетам муниципальных образований Приморского края на осуществление отдедьных государственных полномочий по обеспечению бесплатынм питанием детей, обучающихся в муниципальных общеобразовательных организациях Приморского края</t>
  </si>
  <si>
    <t>02 2 01 93150</t>
  </si>
  <si>
    <t>Финансовый резерв для ликвидации чрезвычайных ситуаций в Приморском крае</t>
  </si>
  <si>
    <t>99 9 99 29020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</si>
  <si>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</si>
  <si>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</si>
  <si>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2019-2025 годы</t>
    </r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</si>
  <si>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</si>
  <si>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Муниципальная программа "Социальная поддержка населения Яковлевского муниципального района" на 2019 - 2025 годы</t>
  </si>
  <si>
    <t>Подпрограмма "Социальная поддержка пенсионеров в Яковлевском муниципальном районе" на 2019-2025 годы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</si>
  <si>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</si>
  <si>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</si>
  <si>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Подпрограмма "Сохранение и развитие библиотечно-информационного дела в Яковлевском муниципальном районе" на 2019 - 2025 годы</t>
  </si>
  <si>
    <t>Подпрограмма "Патриотическое воспитание граждан Российской Федерации в Яковлевском муниципальном районе" на 2019-2025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</si>
  <si>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района" на 2019 - 2025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</si>
  <si>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</si>
  <si>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</si>
  <si>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</si>
  <si>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"Развитие транспортного комплекса Яковлевского муниципального района" на 2019 - 2025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</si>
  <si>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</si>
  <si>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Подпрограмма"Обеспечение жильем молодых семей Яковлевского муниципального района" на 2019 - 2025 годы</t>
  </si>
  <si>
    <t xml:space="preserve">Муниципальная программа "Экономическое развитие и инновационная экономика Яковлевского муниципального района" на 2019 - 2025 годы </t>
  </si>
  <si>
    <t>Подпрограмма "Развитие малого и среднего предпринимательства в Яковлевском муниципальном районе" на 2019-2025 годы</t>
  </si>
  <si>
    <t>Подпрограмма «Повышение эффективности управления муниципальными финансами в Яковлевском муниципальном районе» на 2019 – 2025 годы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</si>
  <si>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</si>
  <si>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</si>
  <si>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Расходы на капитальный ремонт зданий и благоустройство территорий дошкольных учреждений</t>
  </si>
  <si>
    <t>02 1 01 S2020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</si>
  <si>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</si>
  <si>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02 2 01 50970</t>
  </si>
  <si>
    <t>02 0 02 93140</t>
  </si>
  <si>
    <t>02 0 01 70010</t>
  </si>
  <si>
    <t>Подпрограмма "Доступная среда" на 2019-2025 годы</t>
  </si>
  <si>
    <t>Основное мероприятие "Социальная поддержка молодых специалистов здравоохранения"</t>
  </si>
  <si>
    <t>03 4 00 00000</t>
  </si>
  <si>
    <t>Мероприятия по социальной поддержке молодых специалистов здравоохранения</t>
  </si>
  <si>
    <t>Мероприятия по приобретению музыкальных инструментов и художественного инвентаря</t>
  </si>
  <si>
    <t>04 1 01 20540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</si>
  <si>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</si>
  <si>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04 2 01 92540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</si>
  <si>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</si>
  <si>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</si>
  <si>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05 0 01 20270</t>
  </si>
  <si>
    <t>05 0 01 00000</t>
  </si>
  <si>
    <t>05 0 02 00000</t>
  </si>
  <si>
    <t>05 0 02 20280</t>
  </si>
  <si>
    <t>05 0 03 20290</t>
  </si>
  <si>
    <t>05 0 03 00000</t>
  </si>
  <si>
    <t>05 0 03 92320</t>
  </si>
  <si>
    <t>05 0 04 00000</t>
  </si>
  <si>
    <t>05 0 04 20420</t>
  </si>
  <si>
    <t>Обеспечение качественным водоснабжением жителей многоквартирных домов жд.сь.  Варфоломеевка, жд.ст. Сысоевка</t>
  </si>
  <si>
    <t>Отдельное мероприятие "Реконструкция очистных сооружений"</t>
  </si>
  <si>
    <t>05 0 05 00000</t>
  </si>
  <si>
    <t>Реконструкция очистных сооружений</t>
  </si>
  <si>
    <t>05 0 05 40110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</si>
  <si>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</si>
  <si>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05 0 06 00000</t>
  </si>
  <si>
    <t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</si>
  <si>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05 0 06 20510</t>
  </si>
  <si>
    <t>06 0 01 00000</t>
  </si>
  <si>
    <t>06 0 01 20110</t>
  </si>
  <si>
    <t>06 1 01 70040</t>
  </si>
  <si>
    <t>08 0 01 00000</t>
  </si>
  <si>
    <t>Муниципальная программа "Охрана окружающей среды в Яковлевском муниципальном районе" на 2019 - 2025 годы</t>
  </si>
  <si>
    <t>Отдельное мероприятие "Мероприятия по очистке действующей свалки"</t>
  </si>
  <si>
    <t>07 0 01 00000</t>
  </si>
  <si>
    <t>Мероприятия по очистке действующей сваллки</t>
  </si>
  <si>
    <t>07 0 01 20570</t>
  </si>
  <si>
    <t>Отдельное мероприятие "Мероприятия по разработке проекта ликвидации действующей свалки твердых коммунальных отходов с. Яковлевка"</t>
  </si>
  <si>
    <t>07 0 02 00000</t>
  </si>
  <si>
    <t>Мероприятия по разработке проекта ликвидации действующей свалки твердых коммунальных отходов с. Яковлевка</t>
  </si>
  <si>
    <t>07 0 02 20460</t>
  </si>
  <si>
    <t>Отдельное мероприятие "Мероприятия по строительству площадок (мест) накопления твердых коммунальных отходов"</t>
  </si>
  <si>
    <t>Мероприятия по строительству площадок (мест) накопления твердых коммунальных отходов</t>
  </si>
  <si>
    <t>07 0 04 00000</t>
  </si>
  <si>
    <t>07 0 04 20480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</si>
  <si>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</si>
  <si>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</si>
  <si>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</si>
  <si>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07 0 06 0000</t>
  </si>
  <si>
    <t>08 0 01 20150</t>
  </si>
  <si>
    <t>10 0 01 00000</t>
  </si>
  <si>
    <t>10 0 01 20360</t>
  </si>
  <si>
    <t>10 0 02 00000</t>
  </si>
  <si>
    <t>10 0 02 20300</t>
  </si>
  <si>
    <t>10 0 03 00000</t>
  </si>
  <si>
    <t>10 0 03 40050</t>
  </si>
  <si>
    <t xml:space="preserve">Капитальный ремонт и ремонт автомобильных дорог общего пользования населенных пунктов </t>
  </si>
  <si>
    <t>10 0 04 00000</t>
  </si>
  <si>
    <t>10 0 04 20370</t>
  </si>
  <si>
    <t>10 0 05 20380</t>
  </si>
  <si>
    <t>10 0 05 00000</t>
  </si>
  <si>
    <t>10 0 03 92390</t>
  </si>
  <si>
    <t>11 0 01 10070</t>
  </si>
  <si>
    <t>Отдельное мероприятие "Предоставление субсидий МБУ "Редакция районной газеты "Сельский труженик" Яковлевского муниципального района</t>
  </si>
  <si>
    <t>11 0 02 00000</t>
  </si>
  <si>
    <t>Муниципальная программа "Развитие сельского хозяйства в Яковлевском муниципальном районе" на 2019 - 2025 годы</t>
  </si>
  <si>
    <t>Муниципальная программа "Молодежь - Яковлевскому муниципальному району на 2019 - 2025 годы"</t>
  </si>
  <si>
    <t>14 0 01 00000</t>
  </si>
  <si>
    <t>14 0 01 20180</t>
  </si>
  <si>
    <t>Развитие юнармейского движения</t>
  </si>
  <si>
    <t>14 0 02 00000</t>
  </si>
  <si>
    <t>14 0 02 20530</t>
  </si>
  <si>
    <t>15 0 01 00000</t>
  </si>
  <si>
    <t>15 0 01 70010</t>
  </si>
  <si>
    <t>15 0 02 00000</t>
  </si>
  <si>
    <t>15 0 02 20260</t>
  </si>
  <si>
    <t>15 0 03 00000</t>
  </si>
  <si>
    <t>15 0 03 20340</t>
  </si>
  <si>
    <t>Муниципальная программа "Переселение граждан из аварийного жилищного фонда на территории Яковлевского муниципального района" на 2019 - 2025 годы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</si>
  <si>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</si>
  <si>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</si>
  <si>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</si>
  <si>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</si>
  <si>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</si>
  <si>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района"</t>
  </si>
  <si>
    <t>13 0 01 00000</t>
  </si>
  <si>
    <t>13 0 01 20170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</si>
  <si>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</si>
  <si>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</si>
  <si>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Отдельное мероприятие "Развитие юнармейского движения"</t>
  </si>
  <si>
    <t>Расходы на капитальный ремонт зданий муниципальных общеобразовательных учреждений</t>
  </si>
  <si>
    <t>02 2 01 S2340</t>
  </si>
  <si>
    <t>Отдельное мероприятие "Обеспечение граждан твердым топливом (дровами)"</t>
  </si>
  <si>
    <t>05 0 07 00000</t>
  </si>
  <si>
    <t>Обеспечение граждан твердым топливом (дровами)</t>
  </si>
  <si>
    <t>Расходы бюджетам муниципальных образований Приморского края на обеспечение граждан твердым топливом (дровами)</t>
  </si>
  <si>
    <t>05 0 07 92620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</si>
  <si>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</si>
  <si>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</si>
  <si>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рублей</t>
  </si>
  <si>
    <t>04 0 01 70010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</si>
  <si>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</si>
  <si>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03 S2320</t>
  </si>
  <si>
    <t>05 0 07 S2620</t>
  </si>
  <si>
    <t>10 0  03 S2390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</si>
  <si>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</si>
  <si>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Подпрограмма "Социальная поддержка молодых специалистов здравоохранения в Яковлевском муниципальном районе" на 2019 - 2025 годы</t>
  </si>
  <si>
    <t>03 3 01 00000</t>
  </si>
  <si>
    <t>03 3 01 80080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</si>
  <si>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районе" на 2019 - 2025 годы</t>
  </si>
  <si>
    <t>Подпрограмма "Социальная поддержка семей и детей в Яковлевском муниципальном районе" на 2020-2025 годы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</si>
  <si>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</si>
  <si>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03 5 00 00000</t>
  </si>
  <si>
    <t>03 5 01 93050</t>
  </si>
  <si>
    <t>03 0 01 00000</t>
  </si>
  <si>
    <t>03 0 01 93090</t>
  </si>
  <si>
    <t>Отдельное мероприятие "Расходы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семью"</t>
  </si>
  <si>
    <t>03 0 02 00000</t>
  </si>
  <si>
    <t>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</si>
  <si>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03 0 02 52600</t>
  </si>
  <si>
    <t>Мероприятия по содержанию площадок (мест) накопления твердых коммунальных отходов</t>
  </si>
  <si>
    <t>07 0 04 20490</t>
  </si>
  <si>
    <t>Расходы на оснащение объектов спортивной инфраструктуры спортивно-технологическим оборудованием</t>
  </si>
  <si>
    <t>08 0 P5 52280</t>
  </si>
  <si>
    <t>Отдельное мероприятия "Обучение по программе переподготовки в области информационной безопасности"</t>
  </si>
  <si>
    <t>11 0 03 00000</t>
  </si>
  <si>
    <t>Обучение по программе переподготовки в области информационной безопасности</t>
  </si>
  <si>
    <t>11 0 03 20600</t>
  </si>
  <si>
    <t>Отдельное мероприятие"Обеспечение компьютерной и оргтехникой"</t>
  </si>
  <si>
    <t>11 0 04 00000</t>
  </si>
  <si>
    <t>Обеспечение компьютерной и оргтехникой</t>
  </si>
  <si>
    <t>11 0 04 20610</t>
  </si>
  <si>
    <t>Подпрограмма "Комплексное развитие сельских территорий в Яковлевском муниципальном районе" на 2020 - 2025 годы</t>
  </si>
  <si>
    <t>13 2 00 00000</t>
  </si>
  <si>
    <t>Основное мероприятие «Улучшение жилищных условий граждан, проживающих в Яковлевском муниципальном районе»</t>
  </si>
  <si>
    <t>13 2 01 00000</t>
  </si>
  <si>
    <t>Социальные выплаты на обеспечение жильем граждан Российской Федерации, проживающих в сельской местности</t>
  </si>
  <si>
    <t>13 2 01 80090</t>
  </si>
  <si>
    <t>Приобретение программного продукта для ведения единой электронной картографической основы</t>
  </si>
  <si>
    <t>15 0 03 20620</t>
  </si>
  <si>
    <t>Отдельное мероприятие «Мероприятия по сносу аварийных многоквартирных жилых домов»</t>
  </si>
  <si>
    <t>16 0 02 00000</t>
  </si>
  <si>
    <t>Мероприятия по сносу аварийных многоквартирных жилых домов</t>
  </si>
  <si>
    <t>16 0 02 20450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</si>
  <si>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</si>
  <si>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16 0 03 00000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</si>
  <si>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</si>
  <si>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16 0 03 40100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</si>
  <si>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</si>
  <si>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16 0 F3 67483</t>
  </si>
  <si>
    <t xml:space="preserve"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</t>
  </si>
  <si>
    <t>16 0 F3 67484</t>
  </si>
  <si>
    <t>фу 0113</t>
  </si>
  <si>
    <t>Субвенции на реализацию государственных полномочий органов опеки и попечительства в отношении несовершеннолетних</t>
  </si>
  <si>
    <t>99 9 99 93160</t>
  </si>
  <si>
    <t>Межбюджетные трансферты бюджету Яковлевского муниципального района из бюджета Яблоновского сельского поселения</t>
  </si>
  <si>
    <t>99 9 99 60011</t>
  </si>
  <si>
    <t>Межбюджетные трансферты бюджету Яковлевского муниципального района из бюджета Покровского сельского поселения</t>
  </si>
  <si>
    <t>99 9 99 60012</t>
  </si>
  <si>
    <t>Межбюджетные трансферты бюджету Яковлевского муниципального района из бюджета Варфоломеевского сельского поселения</t>
  </si>
  <si>
    <t>99 9 99 60013</t>
  </si>
  <si>
    <t>Межбюджетные трансферты бюджету Яковлевского муниципального района из бюджета Новосысоевского сельского поселения</t>
  </si>
  <si>
    <t>99 9 99 60014</t>
  </si>
  <si>
    <t>Межбюджетные трансферты бюджету Яковлевского муниципального района из бюджета Яковлевского сельского поселения</t>
  </si>
  <si>
    <t>99 9 99 60015</t>
  </si>
  <si>
    <t>Организация обеспечения услуг по погребению граждан в соответствии с Федеральным законом № 8-ФЗ "О погребении и похоронном деле"</t>
  </si>
  <si>
    <t>99 9 99 20590</t>
  </si>
  <si>
    <t>Председатель представительного органа муниципального образования</t>
  </si>
  <si>
    <t>02 0 Е2 54910</t>
  </si>
  <si>
    <t>04 1 01 20720</t>
  </si>
  <si>
    <t>Поощрение волонетров (добровольцев) в сфере культуры за активную деятельность</t>
  </si>
  <si>
    <t>Расходы бюджетов муниципальных образований на государственную поддержку лучших работников муниципальных учреждений культуры, находящихся на территории сельских поселений</t>
  </si>
  <si>
    <t>4 2 01 L5193</t>
  </si>
  <si>
    <t>4 2 01 L5192</t>
  </si>
  <si>
    <t>Расходы бюджетов муниципальных образований на государственную поддержку  муниципальных учреждений культуры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</si>
  <si>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</si>
  <si>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</si>
  <si>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</si>
  <si>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</si>
  <si>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Приобретение спортивного инвентаря в образовательных учреждениях Яковлевского муниципального района</t>
  </si>
  <si>
    <t>08 0 01 20650</t>
  </si>
  <si>
    <t>08 0 01 20660</t>
  </si>
  <si>
    <t>08 0 01 20670</t>
  </si>
  <si>
    <t>08 0 01 20680</t>
  </si>
  <si>
    <t>08 0 01 20700</t>
  </si>
  <si>
    <t>Расходы на приобретение и поставку спортивного инвентаря, спортивного оборудования и иного имущества для развития лыжного спорта</t>
  </si>
  <si>
    <t>08 0 Р5 92180</t>
  </si>
  <si>
    <t>Приобретение и поставка спортивного инвентаря, спортивного оборудования и иного имущества для развития лыжного спорта</t>
  </si>
  <si>
    <t>08 0 P5 S2180</t>
  </si>
  <si>
    <t>Расходы бюджетов муниципальных образований Приморского края на 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</si>
  <si>
    <t>99 9 W9 94020</t>
  </si>
  <si>
    <t>Расходы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</si>
  <si>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99 9 W9 58530</t>
  </si>
  <si>
    <t>Расходы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</si>
  <si>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02 2 01 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</si>
  <si>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</si>
  <si>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</si>
  <si>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03 4 01 М0820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</si>
  <si>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</si>
  <si>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05 0 08 00000</t>
  </si>
  <si>
    <t>Приобретение спецтехники для обеспечения качественным водоснабжением жителей Яковлевского муниципального района</t>
  </si>
  <si>
    <t>05 0 08 20730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</si>
  <si>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</si>
  <si>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9 99 5930F</t>
  </si>
  <si>
    <t>исполнено за 2020 год</t>
  </si>
  <si>
    <t>Основное мероприятие: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помещениями"</t>
  </si>
  <si>
    <t>03 4 01 L0820</t>
  </si>
  <si>
    <t>Расходы на осуществление выплат стимулирующего характера за особые услоия труда и дополнительную нагрузку работникам органов записи актов гражданского состояния муниципальных образований Приморского края,осуществлявших конвертацию и передачу записей актов гражданского состояния в Единый государственный реестр записей актов гражданского состояния</t>
  </si>
  <si>
    <t>99 9 99 58790</t>
  </si>
  <si>
    <t>Приложение 7 к решению Думы</t>
  </si>
  <si>
    <t xml:space="preserve">                                                                              </t>
  </si>
  <si>
    <t>ПОКАЗАТЕЛИ РАСХОДОВ БЮДЖЕТА ЯКОВЛЕВСКОГО МУНИЦИПАЛЬНОГО РАЙОНА ЗА 2020 ГОД ПО ФИНАНСОВОМУ ОБЕСПЕЧЕНИЮ МУНИЦИПАЛЬНЫХ ПРОГРАММ ЯКОВЛЕВСКОГО МУНИЦИПАЛЬНОГО РАЙОНА</t>
  </si>
  <si>
    <t>от 25 мая 2021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</si>
</sst>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2" fillId="2" borderId="3" xfId="0" applyFont="1" applyFill="1" applyBorder="1" applyAlignment="1">
      <alignment horizontal="left" wrapText="1"/>
    </xf>
    <xf numFmtId="164" fontId="2" fillId="2" borderId="1" xfId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wrapText="1"/>
    </xf>
    <xf numFmtId="0" fontId="15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3" fillId="2" borderId="1" xfId="1" applyFont="1" applyFill="1" applyBorder="1"/>
    <xf numFmtId="164" fontId="2" fillId="2" borderId="1" xfId="1" applyFont="1" applyFill="1" applyBorder="1"/>
    <xf numFmtId="166" fontId="2" fillId="2" borderId="1" xfId="1" applyNumberFormat="1" applyFont="1" applyFill="1" applyBorder="1"/>
    <xf numFmtId="166" fontId="2" fillId="2" borderId="1" xfId="1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164" fontId="9" fillId="2" borderId="1" xfId="1" applyFont="1" applyFill="1" applyBorder="1"/>
    <xf numFmtId="165" fontId="2" fillId="2" borderId="1" xfId="1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2" fillId="0" borderId="0" xfId="1" applyFont="1"/>
    <xf numFmtId="166" fontId="3" fillId="2" borderId="1" xfId="1" applyNumberFormat="1" applyFont="1" applyFill="1" applyBorder="1" applyAlignment="1">
      <alignment horizontal="center"/>
    </xf>
    <xf numFmtId="166" fontId="2" fillId="0" borderId="1" xfId="1" applyNumberFormat="1" applyFont="1" applyBorder="1"/>
    <xf numFmtId="165" fontId="3" fillId="2" borderId="1" xfId="1" applyNumberFormat="1" applyFont="1" applyFill="1" applyBorder="1" applyAlignment="1">
      <alignment horizontal="center"/>
    </xf>
    <xf numFmtId="164" fontId="9" fillId="2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/>
    <xf numFmtId="164" fontId="2" fillId="2" borderId="1" xfId="0" applyNumberFormat="1" applyFont="1" applyFill="1" applyBorder="1"/>
    <xf numFmtId="164" fontId="2" fillId="2" borderId="0" xfId="1" applyFont="1" applyFill="1"/>
    <xf numFmtId="0" fontId="9" fillId="0" borderId="1" xfId="0" applyFont="1" applyBorder="1" applyAlignment="1">
      <alignment horizontal="left" vertical="center" wrapText="1"/>
    </xf>
    <xf numFmtId="164" fontId="2" fillId="2" borderId="0" xfId="0" applyNumberFormat="1" applyFont="1" applyFill="1"/>
    <xf numFmtId="164" fontId="3" fillId="2" borderId="0" xfId="0" applyNumberFormat="1" applyFont="1" applyFill="1"/>
    <xf numFmtId="164" fontId="0" fillId="2" borderId="0" xfId="1" applyFont="1" applyFill="1"/>
    <xf numFmtId="164" fontId="18" fillId="2" borderId="0" xfId="1" applyFont="1" applyFill="1"/>
    <xf numFmtId="0" fontId="15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4" fontId="8" fillId="2" borderId="1" xfId="1" applyFont="1" applyFill="1" applyBorder="1"/>
    <xf numFmtId="164" fontId="12" fillId="2" borderId="1" xfId="1" applyFont="1" applyFill="1" applyBorder="1"/>
    <xf numFmtId="164" fontId="2" fillId="2" borderId="4" xfId="0" applyNumberFormat="1" applyFont="1" applyFill="1" applyBorder="1"/>
    <xf numFmtId="164" fontId="2" fillId="2" borderId="0" xfId="1" applyFont="1" applyFill="1" applyAlignment="1">
      <alignment horizontal="center"/>
    </xf>
    <xf numFmtId="164" fontId="0" fillId="2" borderId="0" xfId="1" applyFont="1" applyFill="1" applyAlignment="1">
      <alignment horizontal="center"/>
    </xf>
    <xf numFmtId="164" fontId="3" fillId="2" borderId="0" xfId="1" applyFont="1" applyFill="1" applyAlignment="1">
      <alignment horizontal="center"/>
    </xf>
    <xf numFmtId="164" fontId="18" fillId="2" borderId="0" xfId="1" applyFont="1" applyFill="1" applyAlignment="1">
      <alignment horizontal="center"/>
    </xf>
    <xf numFmtId="164" fontId="3" fillId="2" borderId="0" xfId="1" applyFont="1" applyFill="1"/>
    <xf numFmtId="164" fontId="1" fillId="2" borderId="0" xfId="1" applyFont="1" applyFill="1"/>
    <xf numFmtId="0" fontId="10" fillId="2" borderId="1" xfId="0" applyFont="1" applyFill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165" fontId="9" fillId="2" borderId="1" xfId="1" applyNumberFormat="1" applyFont="1" applyFill="1" applyBorder="1"/>
    <xf numFmtId="0" fontId="7" fillId="0" borderId="0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2"/>
  <sheetViews>
    <sheetView tabSelected="1" view="pageBreakPreview" topLeftCell="K1" zoomScale="150" zoomScaleNormal="150" zoomScaleSheetLayoutView="150" workbookViewId="0">
      <selection activeCell="S2" sqref="S2:T2"/>
    </sheetView>
  </sheetViews>
  <sheetFormatPr defaultRowHeight="15" x14ac:dyDescent="0.2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customWidth="1"/>
    <col min="7" max="7" width="7.42578125" hidden="1" customWidth="1"/>
    <col min="8" max="8" width="11.28515625" customWidth="1"/>
    <col min="9" max="9" width="19" customWidth="1"/>
    <col min="10" max="10" width="18.5703125" customWidth="1"/>
    <col min="11" max="11" width="10.5703125" customWidth="1"/>
    <col min="12" max="12" width="18.28515625" customWidth="1"/>
    <col min="13" max="13" width="18.7109375" customWidth="1"/>
    <col min="14" max="14" width="13.140625" customWidth="1"/>
    <col min="15" max="15" width="18.42578125" customWidth="1"/>
    <col min="16" max="16" width="11" hidden="1" customWidth="1"/>
    <col min="17" max="17" width="11.7109375" hidden="1" customWidth="1"/>
    <col min="18" max="18" width="8.85546875" hidden="1" customWidth="1"/>
    <col min="19" max="19" width="19" customWidth="1"/>
    <col min="20" max="20" width="10.5703125" customWidth="1"/>
  </cols>
  <sheetData>
    <row r="1" spans="1:20" ht="12.6" customHeight="1" x14ac:dyDescent="0.25">
      <c r="S1" s="122" t="s">
        <v>524</v>
      </c>
      <c r="T1" s="122"/>
    </row>
    <row r="2" spans="1:20" ht="12.6" customHeight="1" x14ac:dyDescent="0.25">
      <c r="S2" s="122" t="s">
        <v>527</v>
      </c>
      <c r="T2" s="122"/>
    </row>
    <row r="3" spans="1:20" ht="31.15" customHeight="1" x14ac:dyDescent="0.25">
      <c r="L3" s="123" t="s">
        <v>525</v>
      </c>
      <c r="M3" s="123"/>
      <c r="N3" s="123"/>
      <c r="O3" s="123"/>
      <c r="P3" s="123"/>
      <c r="Q3" s="123"/>
      <c r="R3" s="123"/>
      <c r="S3" s="123"/>
      <c r="T3" s="123"/>
    </row>
    <row r="4" spans="1:20" ht="31.15" customHeight="1" x14ac:dyDescent="0.25">
      <c r="F4" s="124" t="s">
        <v>526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0" ht="16.149999999999999" customHeigh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8"/>
      <c r="P5" s="1"/>
      <c r="T5" s="1" t="s">
        <v>414</v>
      </c>
    </row>
    <row r="6" spans="1:20" ht="16.149999999999999" customHeight="1" x14ac:dyDescent="0.25">
      <c r="A6" s="71"/>
      <c r="B6" s="71"/>
      <c r="C6" s="71"/>
      <c r="D6" s="71"/>
      <c r="E6" s="71"/>
      <c r="F6" s="134" t="s">
        <v>46</v>
      </c>
      <c r="G6" s="71"/>
      <c r="H6" s="136" t="s">
        <v>43</v>
      </c>
      <c r="I6" s="129" t="s">
        <v>47</v>
      </c>
      <c r="J6" s="130"/>
      <c r="K6" s="133"/>
      <c r="L6" s="129" t="s">
        <v>231</v>
      </c>
      <c r="M6" s="130"/>
      <c r="N6" s="133"/>
      <c r="O6" s="129" t="s">
        <v>48</v>
      </c>
      <c r="P6" s="130"/>
      <c r="Q6" s="130"/>
      <c r="R6" s="130"/>
      <c r="S6" s="130"/>
      <c r="T6" s="133"/>
    </row>
    <row r="7" spans="1:20" ht="34.9" customHeight="1" x14ac:dyDescent="0.25">
      <c r="A7" s="7"/>
      <c r="B7" s="129" t="s">
        <v>0</v>
      </c>
      <c r="C7" s="130"/>
      <c r="D7" s="130"/>
      <c r="E7" s="130"/>
      <c r="F7" s="135"/>
      <c r="G7" s="73" t="s">
        <v>42</v>
      </c>
      <c r="H7" s="137"/>
      <c r="I7" s="72" t="s">
        <v>234</v>
      </c>
      <c r="J7" s="72" t="s">
        <v>519</v>
      </c>
      <c r="K7" s="72" t="s">
        <v>232</v>
      </c>
      <c r="L7" s="72" t="s">
        <v>234</v>
      </c>
      <c r="M7" s="72" t="s">
        <v>519</v>
      </c>
      <c r="N7" s="72" t="s">
        <v>232</v>
      </c>
      <c r="O7" s="72" t="s">
        <v>234</v>
      </c>
      <c r="P7" s="72" t="s">
        <v>233</v>
      </c>
      <c r="Q7" s="72" t="s">
        <v>232</v>
      </c>
      <c r="R7" s="72" t="s">
        <v>234</v>
      </c>
      <c r="S7" s="72" t="s">
        <v>519</v>
      </c>
      <c r="T7" s="72" t="s">
        <v>232</v>
      </c>
    </row>
    <row r="8" spans="1:20" ht="12" customHeight="1" x14ac:dyDescent="0.25">
      <c r="A8" s="7"/>
      <c r="B8" s="6" t="s">
        <v>1</v>
      </c>
      <c r="C8" s="6" t="s">
        <v>2</v>
      </c>
      <c r="D8" s="6" t="s">
        <v>3</v>
      </c>
      <c r="E8" s="6" t="s">
        <v>4</v>
      </c>
      <c r="F8" s="14">
        <v>1</v>
      </c>
      <c r="G8" s="14">
        <v>2</v>
      </c>
      <c r="H8" s="14">
        <v>3</v>
      </c>
      <c r="I8" s="57">
        <v>4</v>
      </c>
      <c r="J8" s="57">
        <v>5</v>
      </c>
      <c r="K8" s="57">
        <v>6</v>
      </c>
      <c r="L8" s="57">
        <v>7</v>
      </c>
      <c r="M8" s="57">
        <v>8</v>
      </c>
      <c r="N8" s="57">
        <v>9</v>
      </c>
      <c r="O8" s="57">
        <v>10</v>
      </c>
      <c r="P8" s="2"/>
      <c r="Q8" s="3"/>
      <c r="S8" s="74">
        <v>11</v>
      </c>
      <c r="T8" s="74">
        <v>12</v>
      </c>
    </row>
    <row r="9" spans="1:20" ht="27" hidden="1" customHeight="1" x14ac:dyDescent="0.25">
      <c r="A9" s="11" t="s">
        <v>5</v>
      </c>
      <c r="B9" s="6"/>
      <c r="C9" s="9"/>
      <c r="D9" s="9"/>
      <c r="E9" s="6"/>
      <c r="F9" s="20" t="s">
        <v>243</v>
      </c>
      <c r="G9" s="65" t="s">
        <v>44</v>
      </c>
      <c r="H9" s="65" t="s">
        <v>106</v>
      </c>
      <c r="I9" s="77">
        <f>SUM(I10)</f>
        <v>0</v>
      </c>
      <c r="J9" s="77">
        <f>SUM(J11)</f>
        <v>0</v>
      </c>
      <c r="K9" s="45" t="e">
        <f>SUM(J9/I9*100)</f>
        <v>#DIV/0!</v>
      </c>
      <c r="L9" s="38">
        <v>0</v>
      </c>
      <c r="M9" s="38">
        <v>0</v>
      </c>
      <c r="N9" s="38">
        <v>0</v>
      </c>
      <c r="O9" s="79">
        <f>SUM(I9,L9)</f>
        <v>0</v>
      </c>
      <c r="P9" s="2"/>
      <c r="Q9" s="3"/>
      <c r="S9" s="60">
        <f>SUM(J9,M9)</f>
        <v>0</v>
      </c>
      <c r="T9" s="75" t="e">
        <f>SUM(S9/O9*100)</f>
        <v>#DIV/0!</v>
      </c>
    </row>
    <row r="10" spans="1:20" hidden="1" x14ac:dyDescent="0.25">
      <c r="A10" s="7"/>
      <c r="B10" s="6"/>
      <c r="C10" s="9"/>
      <c r="D10" s="8"/>
      <c r="E10" s="6"/>
      <c r="F10" s="28" t="s">
        <v>41</v>
      </c>
      <c r="G10" s="33" t="s">
        <v>33</v>
      </c>
      <c r="H10" s="33" t="s">
        <v>97</v>
      </c>
      <c r="I10" s="61">
        <f>SUM(I12)</f>
        <v>0</v>
      </c>
      <c r="J10" s="61"/>
      <c r="K10" s="45"/>
      <c r="L10" s="45"/>
      <c r="M10" s="45"/>
      <c r="N10" s="45"/>
      <c r="O10" s="64">
        <f t="shared" ref="O10" si="0">SUM(I10:L10)</f>
        <v>0</v>
      </c>
      <c r="P10" s="2"/>
      <c r="Q10" s="3"/>
      <c r="S10" s="76"/>
      <c r="T10" s="1"/>
    </row>
    <row r="11" spans="1:20" ht="39" hidden="1" x14ac:dyDescent="0.25">
      <c r="A11" s="7"/>
      <c r="B11" s="6"/>
      <c r="C11" s="9"/>
      <c r="D11" s="8"/>
      <c r="E11" s="6"/>
      <c r="F11" s="41" t="s">
        <v>159</v>
      </c>
      <c r="G11" s="33"/>
      <c r="H11" s="33" t="s">
        <v>97</v>
      </c>
      <c r="I11" s="61">
        <f>SUM(I12)</f>
        <v>0</v>
      </c>
      <c r="J11" s="61">
        <f>SUM(J12)</f>
        <v>0</v>
      </c>
      <c r="K11" s="45" t="e">
        <f t="shared" ref="K11:K17" si="1">SUM(J11/I11*100)</f>
        <v>#DIV/0!</v>
      </c>
      <c r="L11" s="45">
        <v>0</v>
      </c>
      <c r="M11" s="45">
        <v>0</v>
      </c>
      <c r="N11" s="38">
        <v>0</v>
      </c>
      <c r="O11" s="64">
        <f t="shared" ref="O11:O17" si="2">SUM(I11,L11)</f>
        <v>0</v>
      </c>
      <c r="P11" s="2"/>
      <c r="Q11" s="3"/>
      <c r="S11" s="78">
        <f t="shared" ref="S11:S17" si="3">SUM(J11,M11)</f>
        <v>0</v>
      </c>
      <c r="T11" s="75" t="e">
        <f t="shared" ref="T11:T17" si="4">SUM(S11/O11*100)</f>
        <v>#DIV/0!</v>
      </c>
    </row>
    <row r="12" spans="1:20" ht="0.6" hidden="1" customHeight="1" x14ac:dyDescent="0.25">
      <c r="A12" s="7"/>
      <c r="B12" s="6"/>
      <c r="C12" s="9"/>
      <c r="D12" s="8"/>
      <c r="E12" s="6"/>
      <c r="F12" s="21" t="s">
        <v>49</v>
      </c>
      <c r="G12" s="33" t="s">
        <v>33</v>
      </c>
      <c r="H12" s="66" t="s">
        <v>98</v>
      </c>
      <c r="I12" s="61">
        <v>0</v>
      </c>
      <c r="J12" s="61">
        <v>0</v>
      </c>
      <c r="K12" s="45" t="e">
        <f t="shared" si="1"/>
        <v>#DIV/0!</v>
      </c>
      <c r="L12" s="45">
        <v>0</v>
      </c>
      <c r="M12" s="45">
        <v>0</v>
      </c>
      <c r="N12" s="38">
        <v>0</v>
      </c>
      <c r="O12" s="64">
        <f t="shared" si="2"/>
        <v>0</v>
      </c>
      <c r="P12" s="2"/>
      <c r="Q12" s="3"/>
      <c r="S12" s="78">
        <f t="shared" si="3"/>
        <v>0</v>
      </c>
      <c r="T12" s="75" t="e">
        <f t="shared" si="4"/>
        <v>#DIV/0!</v>
      </c>
    </row>
    <row r="13" spans="1:20" ht="27.6" customHeight="1" x14ac:dyDescent="0.25">
      <c r="A13" s="11" t="s">
        <v>6</v>
      </c>
      <c r="B13" s="6"/>
      <c r="C13" s="9"/>
      <c r="D13" s="9"/>
      <c r="E13" s="6"/>
      <c r="F13" s="20" t="s">
        <v>287</v>
      </c>
      <c r="G13" s="65" t="s">
        <v>44</v>
      </c>
      <c r="H13" s="65" t="s">
        <v>99</v>
      </c>
      <c r="I13" s="38">
        <f>SUM(I14,I22,I34,I40:I42)</f>
        <v>107378232.08999999</v>
      </c>
      <c r="J13" s="38">
        <f>SUM(J14,J22,J34,J40:J42)</f>
        <v>107370882.25999999</v>
      </c>
      <c r="K13" s="38">
        <f t="shared" si="1"/>
        <v>99.993155195557847</v>
      </c>
      <c r="L13" s="38">
        <f>SUM(L14,L22,L34,L40:L42)</f>
        <v>192277773.47</v>
      </c>
      <c r="M13" s="38">
        <f>SUM(M14,M22,M34,M40:M42)</f>
        <v>188072210.65000001</v>
      </c>
      <c r="N13" s="38">
        <f>SUM(M13/L13*100)</f>
        <v>97.812767048368087</v>
      </c>
      <c r="O13" s="38">
        <f>SUM(O14,O22,O34,O40:O42)</f>
        <v>299656005.55999994</v>
      </c>
      <c r="P13" s="97"/>
      <c r="Q13" s="98"/>
      <c r="R13" s="90"/>
      <c r="S13" s="38">
        <f>SUM(S14,S22,S34,S40:S42)</f>
        <v>295443092.91000003</v>
      </c>
      <c r="T13" s="62">
        <f t="shared" si="4"/>
        <v>98.59408369202319</v>
      </c>
    </row>
    <row r="14" spans="1:20" ht="29.25" x14ac:dyDescent="0.25">
      <c r="A14" s="7" t="s">
        <v>7</v>
      </c>
      <c r="B14" s="6">
        <v>980</v>
      </c>
      <c r="C14" s="9" t="s">
        <v>8</v>
      </c>
      <c r="D14" s="9"/>
      <c r="E14" s="6">
        <v>610</v>
      </c>
      <c r="F14" s="4" t="s">
        <v>288</v>
      </c>
      <c r="G14" s="33" t="s">
        <v>28</v>
      </c>
      <c r="H14" s="65" t="s">
        <v>100</v>
      </c>
      <c r="I14" s="38">
        <f>SUM(I16:I21)</f>
        <v>21845486.800000001</v>
      </c>
      <c r="J14" s="38">
        <f>SUM(J15)</f>
        <v>21845486.800000001</v>
      </c>
      <c r="K14" s="38">
        <f t="shared" si="1"/>
        <v>100</v>
      </c>
      <c r="L14" s="38">
        <f>SUM(L16:L21)</f>
        <v>39602019</v>
      </c>
      <c r="M14" s="38">
        <f>SUM(M15)</f>
        <v>39602019</v>
      </c>
      <c r="N14" s="38">
        <f>SUM(M14/L14*100)</f>
        <v>100</v>
      </c>
      <c r="O14" s="38">
        <f t="shared" si="2"/>
        <v>61447505.799999997</v>
      </c>
      <c r="P14" s="97"/>
      <c r="Q14" s="98"/>
      <c r="R14" s="90"/>
      <c r="S14" s="58">
        <f t="shared" si="3"/>
        <v>61447505.799999997</v>
      </c>
      <c r="T14" s="62">
        <f t="shared" si="4"/>
        <v>100</v>
      </c>
    </row>
    <row r="15" spans="1:20" ht="26.45" customHeight="1" x14ac:dyDescent="0.25">
      <c r="A15" s="7"/>
      <c r="B15" s="6"/>
      <c r="C15" s="9"/>
      <c r="D15" s="9"/>
      <c r="E15" s="6"/>
      <c r="F15" s="40" t="s">
        <v>160</v>
      </c>
      <c r="G15" s="33"/>
      <c r="H15" s="36" t="s">
        <v>107</v>
      </c>
      <c r="I15" s="45">
        <f>SUM(I16:I21)</f>
        <v>21845486.800000001</v>
      </c>
      <c r="J15" s="45">
        <f>SUM(J16:J21)</f>
        <v>21845486.800000001</v>
      </c>
      <c r="K15" s="45">
        <f t="shared" si="1"/>
        <v>100</v>
      </c>
      <c r="L15" s="45">
        <f>SUM(L16:L21)</f>
        <v>39602019</v>
      </c>
      <c r="M15" s="45">
        <f>SUM(M16:M21)</f>
        <v>39602019</v>
      </c>
      <c r="N15" s="45">
        <f>SUM(M15/L15*100)</f>
        <v>100</v>
      </c>
      <c r="O15" s="45">
        <f t="shared" si="2"/>
        <v>61447505.799999997</v>
      </c>
      <c r="P15" s="81"/>
      <c r="Q15" s="82"/>
      <c r="R15" s="83"/>
      <c r="S15" s="59">
        <f t="shared" si="3"/>
        <v>61447505.799999997</v>
      </c>
      <c r="T15" s="85">
        <f t="shared" si="4"/>
        <v>100</v>
      </c>
    </row>
    <row r="16" spans="1:20" ht="18.600000000000001" hidden="1" customHeight="1" x14ac:dyDescent="0.25">
      <c r="A16" s="7"/>
      <c r="B16" s="6"/>
      <c r="C16" s="9"/>
      <c r="D16" s="9"/>
      <c r="E16" s="6"/>
      <c r="F16" s="22" t="s">
        <v>51</v>
      </c>
      <c r="G16" s="33" t="s">
        <v>28</v>
      </c>
      <c r="H16" s="36" t="s">
        <v>101</v>
      </c>
      <c r="I16" s="45">
        <v>0</v>
      </c>
      <c r="J16" s="45">
        <v>0</v>
      </c>
      <c r="K16" s="45" t="e">
        <f t="shared" si="1"/>
        <v>#DIV/0!</v>
      </c>
      <c r="L16" s="45">
        <v>0</v>
      </c>
      <c r="M16" s="45">
        <v>0</v>
      </c>
      <c r="N16" s="38">
        <v>0</v>
      </c>
      <c r="O16" s="45">
        <f t="shared" si="2"/>
        <v>0</v>
      </c>
      <c r="P16" s="81"/>
      <c r="Q16" s="82"/>
      <c r="R16" s="83"/>
      <c r="S16" s="59">
        <f t="shared" si="3"/>
        <v>0</v>
      </c>
      <c r="T16" s="85" t="e">
        <f t="shared" si="4"/>
        <v>#DIV/0!</v>
      </c>
    </row>
    <row r="17" spans="1:20" ht="27.6" customHeight="1" x14ac:dyDescent="0.25">
      <c r="A17" s="7"/>
      <c r="B17" s="6"/>
      <c r="C17" s="9"/>
      <c r="D17" s="9"/>
      <c r="E17" s="6"/>
      <c r="F17" s="22" t="s">
        <v>52</v>
      </c>
      <c r="G17" s="33" t="s">
        <v>28</v>
      </c>
      <c r="H17" s="36" t="s">
        <v>102</v>
      </c>
      <c r="I17" s="45">
        <v>351320.25</v>
      </c>
      <c r="J17" s="45">
        <v>351320.25</v>
      </c>
      <c r="K17" s="45">
        <f t="shared" si="1"/>
        <v>100</v>
      </c>
      <c r="L17" s="45">
        <v>0</v>
      </c>
      <c r="M17" s="45">
        <v>0</v>
      </c>
      <c r="N17" s="38">
        <v>0</v>
      </c>
      <c r="O17" s="45">
        <f t="shared" si="2"/>
        <v>351320.25</v>
      </c>
      <c r="P17" s="81"/>
      <c r="Q17" s="82"/>
      <c r="R17" s="83"/>
      <c r="S17" s="59">
        <f t="shared" si="3"/>
        <v>351320.25</v>
      </c>
      <c r="T17" s="96">
        <f t="shared" si="4"/>
        <v>100</v>
      </c>
    </row>
    <row r="18" spans="1:20" ht="24" customHeight="1" x14ac:dyDescent="0.25">
      <c r="A18" s="7"/>
      <c r="B18" s="6"/>
      <c r="C18" s="9"/>
      <c r="D18" s="9"/>
      <c r="E18" s="6"/>
      <c r="F18" s="22" t="s">
        <v>50</v>
      </c>
      <c r="G18" s="33" t="s">
        <v>28</v>
      </c>
      <c r="H18" s="36" t="s">
        <v>103</v>
      </c>
      <c r="I18" s="45">
        <v>21494166.550000001</v>
      </c>
      <c r="J18" s="45">
        <v>21494166.550000001</v>
      </c>
      <c r="K18" s="45">
        <f>SUM(J18/I18*100)</f>
        <v>100</v>
      </c>
      <c r="L18" s="45">
        <v>0</v>
      </c>
      <c r="M18" s="45">
        <v>0</v>
      </c>
      <c r="N18" s="38">
        <v>0</v>
      </c>
      <c r="O18" s="45">
        <f>SUM(I18,L18)</f>
        <v>21494166.550000001</v>
      </c>
      <c r="P18" s="81"/>
      <c r="Q18" s="82"/>
      <c r="R18" s="83"/>
      <c r="S18" s="59">
        <f>SUM(J18,M18)</f>
        <v>21494166.550000001</v>
      </c>
      <c r="T18" s="85">
        <f>SUM(S18/O18*100)</f>
        <v>100</v>
      </c>
    </row>
    <row r="19" spans="1:20" ht="24.6" hidden="1" customHeight="1" x14ac:dyDescent="0.25">
      <c r="A19" s="7"/>
      <c r="B19" s="6"/>
      <c r="C19" s="9"/>
      <c r="D19" s="9"/>
      <c r="E19" s="6"/>
      <c r="F19" s="22" t="s">
        <v>309</v>
      </c>
      <c r="G19" s="33"/>
      <c r="H19" s="36" t="s">
        <v>310</v>
      </c>
      <c r="I19" s="45"/>
      <c r="J19" s="45"/>
      <c r="K19" s="45" t="e">
        <f>SUM(J19/I19*100)</f>
        <v>#DIV/0!</v>
      </c>
      <c r="L19" s="45">
        <v>0</v>
      </c>
      <c r="M19" s="45">
        <v>0</v>
      </c>
      <c r="N19" s="38">
        <v>0</v>
      </c>
      <c r="O19" s="45">
        <f>SUM(I19,L19)</f>
        <v>0</v>
      </c>
      <c r="P19" s="81"/>
      <c r="Q19" s="82"/>
      <c r="R19" s="83"/>
      <c r="S19" s="59">
        <f>SUM(J19,M19)</f>
        <v>0</v>
      </c>
      <c r="T19" s="85" t="e">
        <f>SUM(S19/O19*100)</f>
        <v>#DIV/0!</v>
      </c>
    </row>
    <row r="20" spans="1:20" ht="24.6" hidden="1" customHeight="1" x14ac:dyDescent="0.25">
      <c r="A20" s="7"/>
      <c r="B20" s="6"/>
      <c r="C20" s="9"/>
      <c r="D20" s="9"/>
      <c r="E20" s="6"/>
      <c r="F20" s="22" t="s">
        <v>307</v>
      </c>
      <c r="G20" s="33"/>
      <c r="H20" s="36" t="s">
        <v>308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 t="e">
        <f>SUM(M20/L20*100)</f>
        <v>#DIV/0!</v>
      </c>
      <c r="O20" s="45">
        <f>SUM(I20,L20)</f>
        <v>0</v>
      </c>
      <c r="P20" s="81"/>
      <c r="Q20" s="82"/>
      <c r="R20" s="83"/>
      <c r="S20" s="59">
        <f>SUM(J20,M20)</f>
        <v>0</v>
      </c>
      <c r="T20" s="85" t="e">
        <f>SUM(S20/O20*100)</f>
        <v>#DIV/0!</v>
      </c>
    </row>
    <row r="21" spans="1:20" ht="36.75" x14ac:dyDescent="0.25">
      <c r="A21" s="7"/>
      <c r="B21" s="6"/>
      <c r="C21" s="9"/>
      <c r="D21" s="9"/>
      <c r="E21" s="6"/>
      <c r="F21" s="22" t="s">
        <v>53</v>
      </c>
      <c r="G21" s="33" t="s">
        <v>28</v>
      </c>
      <c r="H21" s="36" t="s">
        <v>104</v>
      </c>
      <c r="I21" s="45">
        <v>0</v>
      </c>
      <c r="J21" s="45">
        <v>0</v>
      </c>
      <c r="K21" s="45">
        <v>0</v>
      </c>
      <c r="L21" s="45">
        <v>39602019</v>
      </c>
      <c r="M21" s="45">
        <v>39602019</v>
      </c>
      <c r="N21" s="45">
        <f>SUM(M21/L21*100)</f>
        <v>100</v>
      </c>
      <c r="O21" s="45">
        <f>SUM(I21,L21)</f>
        <v>39602019</v>
      </c>
      <c r="P21" s="81"/>
      <c r="Q21" s="82"/>
      <c r="R21" s="83"/>
      <c r="S21" s="59">
        <f>SUM(J21,M21)</f>
        <v>39602019</v>
      </c>
      <c r="T21" s="85">
        <f>SUM(S21/O21*100)</f>
        <v>100</v>
      </c>
    </row>
    <row r="22" spans="1:20" ht="29.45" customHeight="1" x14ac:dyDescent="0.25">
      <c r="A22" s="7" t="s">
        <v>11</v>
      </c>
      <c r="B22" s="6">
        <v>980</v>
      </c>
      <c r="C22" s="9" t="s">
        <v>9</v>
      </c>
      <c r="D22" s="9"/>
      <c r="E22" s="6"/>
      <c r="F22" s="131" t="s">
        <v>289</v>
      </c>
      <c r="G22" s="33" t="s">
        <v>28</v>
      </c>
      <c r="H22" s="65" t="s">
        <v>105</v>
      </c>
      <c r="I22" s="38">
        <f>SUM(I24)</f>
        <v>51202093.969999999</v>
      </c>
      <c r="J22" s="38">
        <f>SUM(J24)</f>
        <v>51194744.140000001</v>
      </c>
      <c r="K22" s="38">
        <f>SUM(J22/I22*100)</f>
        <v>99.985645450351484</v>
      </c>
      <c r="L22" s="38">
        <f>SUM(L24)</f>
        <v>149955069</v>
      </c>
      <c r="M22" s="38">
        <f>SUM(M24)</f>
        <v>145945326.16000003</v>
      </c>
      <c r="N22" s="38">
        <f>SUM(M22/L22*100)</f>
        <v>97.326037147833944</v>
      </c>
      <c r="O22" s="38">
        <f>SUM(O24)</f>
        <v>201157162.97</v>
      </c>
      <c r="P22" s="97"/>
      <c r="Q22" s="98"/>
      <c r="R22" s="90"/>
      <c r="S22" s="38">
        <f>SUM(S24)</f>
        <v>197140070.30000001</v>
      </c>
      <c r="T22" s="89">
        <f>SUM(S22/O22*100)</f>
        <v>98.003007891596141</v>
      </c>
    </row>
    <row r="23" spans="1:20" ht="16.899999999999999" hidden="1" customHeight="1" x14ac:dyDescent="0.25">
      <c r="A23" s="7"/>
      <c r="B23" s="6"/>
      <c r="C23" s="9"/>
      <c r="D23" s="9"/>
      <c r="E23" s="6"/>
      <c r="F23" s="132"/>
      <c r="G23" s="33" t="s">
        <v>28</v>
      </c>
      <c r="H23" s="67"/>
      <c r="I23" s="45"/>
      <c r="J23" s="45"/>
      <c r="K23" s="45"/>
      <c r="L23" s="45"/>
      <c r="M23" s="45"/>
      <c r="N23" s="45"/>
      <c r="O23" s="45"/>
      <c r="P23" s="97"/>
      <c r="Q23" s="98"/>
      <c r="R23" s="90"/>
      <c r="S23" s="45"/>
      <c r="T23" s="84"/>
    </row>
    <row r="24" spans="1:20" ht="25.15" customHeight="1" x14ac:dyDescent="0.25">
      <c r="A24" s="7"/>
      <c r="B24" s="6"/>
      <c r="C24" s="9"/>
      <c r="D24" s="9"/>
      <c r="E24" s="6"/>
      <c r="F24" s="39" t="s">
        <v>161</v>
      </c>
      <c r="G24" s="33"/>
      <c r="H24" s="67" t="s">
        <v>108</v>
      </c>
      <c r="I24" s="45">
        <f>SUM(I25:I31)</f>
        <v>51202093.969999999</v>
      </c>
      <c r="J24" s="45">
        <f>SUM(J25:J31)</f>
        <v>51194744.140000001</v>
      </c>
      <c r="K24" s="45">
        <f>SUM(J24/I24*100)</f>
        <v>99.985645450351484</v>
      </c>
      <c r="L24" s="45">
        <f>SUM(L25:L33)</f>
        <v>149955069</v>
      </c>
      <c r="M24" s="45">
        <f>SUM(M25:M33)</f>
        <v>145945326.16000003</v>
      </c>
      <c r="N24" s="45">
        <f>SUM(M24/L24*100)</f>
        <v>97.326037147833944</v>
      </c>
      <c r="O24" s="45">
        <f>SUM(O25:O33)</f>
        <v>201157162.97</v>
      </c>
      <c r="P24" s="97"/>
      <c r="Q24" s="98"/>
      <c r="R24" s="90"/>
      <c r="S24" s="45">
        <f>SUM(S25:S33)</f>
        <v>197140070.30000001</v>
      </c>
      <c r="T24" s="85">
        <f>SUM(S24/O24*100)</f>
        <v>98.003007891596141</v>
      </c>
    </row>
    <row r="25" spans="1:20" ht="25.15" customHeight="1" x14ac:dyDescent="0.25">
      <c r="A25" s="7"/>
      <c r="B25" s="6"/>
      <c r="C25" s="9"/>
      <c r="D25" s="9"/>
      <c r="E25" s="6"/>
      <c r="F25" s="22" t="s">
        <v>52</v>
      </c>
      <c r="G25" s="33"/>
      <c r="H25" s="67" t="s">
        <v>110</v>
      </c>
      <c r="I25" s="45">
        <v>258314</v>
      </c>
      <c r="J25" s="45">
        <v>258314</v>
      </c>
      <c r="K25" s="45">
        <f>SUM(J25/I25*100)</f>
        <v>100</v>
      </c>
      <c r="L25" s="45">
        <v>0</v>
      </c>
      <c r="M25" s="45">
        <v>0</v>
      </c>
      <c r="N25" s="45">
        <v>0</v>
      </c>
      <c r="O25" s="45">
        <f t="shared" ref="O25:O26" si="5">SUM(I25,L25)</f>
        <v>258314</v>
      </c>
      <c r="P25" s="97"/>
      <c r="Q25" s="98"/>
      <c r="R25" s="90"/>
      <c r="S25" s="59">
        <f t="shared" ref="S25:S26" si="6">SUM(J25,M25)</f>
        <v>258314</v>
      </c>
      <c r="T25" s="85">
        <f t="shared" ref="T25:T26" si="7">SUM(S25/O25*100)</f>
        <v>100</v>
      </c>
    </row>
    <row r="26" spans="1:20" ht="35.450000000000003" hidden="1" customHeight="1" x14ac:dyDescent="0.25">
      <c r="A26" s="7"/>
      <c r="B26" s="6"/>
      <c r="C26" s="9"/>
      <c r="D26" s="9"/>
      <c r="E26" s="6"/>
      <c r="F26" s="22" t="s">
        <v>311</v>
      </c>
      <c r="G26" s="33"/>
      <c r="H26" s="67" t="s">
        <v>312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f t="shared" si="5"/>
        <v>0</v>
      </c>
      <c r="P26" s="97"/>
      <c r="Q26" s="98"/>
      <c r="R26" s="90"/>
      <c r="S26" s="59">
        <f t="shared" si="6"/>
        <v>0</v>
      </c>
      <c r="T26" s="85" t="e">
        <f t="shared" si="7"/>
        <v>#DIV/0!</v>
      </c>
    </row>
    <row r="27" spans="1:20" ht="24.6" customHeight="1" x14ac:dyDescent="0.25">
      <c r="A27" s="7"/>
      <c r="B27" s="6"/>
      <c r="C27" s="9"/>
      <c r="D27" s="9"/>
      <c r="E27" s="6"/>
      <c r="F27" s="21" t="s">
        <v>50</v>
      </c>
      <c r="G27" s="33" t="s">
        <v>28</v>
      </c>
      <c r="H27" s="33" t="s">
        <v>109</v>
      </c>
      <c r="I27" s="45">
        <v>50943779.969999999</v>
      </c>
      <c r="J27" s="45">
        <v>50936430.140000001</v>
      </c>
      <c r="K27" s="45">
        <f>SUM(J27/I27*100)</f>
        <v>99.985572664603367</v>
      </c>
      <c r="L27" s="45">
        <v>0</v>
      </c>
      <c r="M27" s="45">
        <v>0</v>
      </c>
      <c r="N27" s="38">
        <v>0</v>
      </c>
      <c r="O27" s="45">
        <f>SUM(I27,L27)</f>
        <v>50943779.969999999</v>
      </c>
      <c r="P27" s="97"/>
      <c r="Q27" s="98"/>
      <c r="R27" s="90"/>
      <c r="S27" s="59">
        <f>SUM(J27,M27)</f>
        <v>50936430.140000001</v>
      </c>
      <c r="T27" s="85">
        <f>SUM(S27/O27*100)</f>
        <v>99.985572664603367</v>
      </c>
    </row>
    <row r="28" spans="1:20" ht="24.6" hidden="1" customHeight="1" x14ac:dyDescent="0.25">
      <c r="A28" s="7"/>
      <c r="B28" s="6"/>
      <c r="C28" s="9"/>
      <c r="D28" s="9"/>
      <c r="E28" s="6"/>
      <c r="F28" s="22" t="s">
        <v>78</v>
      </c>
      <c r="G28" s="33" t="s">
        <v>28</v>
      </c>
      <c r="H28" s="33" t="s">
        <v>281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 t="e">
        <f t="shared" ref="N28:N34" si="8">SUM(M28/L28*100)</f>
        <v>#DIV/0!</v>
      </c>
      <c r="O28" s="45">
        <f>SUM(I28,L28)</f>
        <v>0</v>
      </c>
      <c r="P28" s="97"/>
      <c r="Q28" s="98"/>
      <c r="R28" s="90"/>
      <c r="S28" s="59">
        <f>SUM(J28,M28)</f>
        <v>0</v>
      </c>
      <c r="T28" s="88" t="e">
        <f>SUM(S28/O28*100)</f>
        <v>#DIV/0!</v>
      </c>
    </row>
    <row r="29" spans="1:20" ht="23.45" hidden="1" customHeight="1" x14ac:dyDescent="0.25">
      <c r="A29" s="7"/>
      <c r="B29" s="6"/>
      <c r="C29" s="9"/>
      <c r="D29" s="9"/>
      <c r="E29" s="6"/>
      <c r="F29" s="22" t="s">
        <v>405</v>
      </c>
      <c r="G29" s="33" t="s">
        <v>28</v>
      </c>
      <c r="H29" s="33" t="s">
        <v>406</v>
      </c>
      <c r="I29" s="45">
        <v>0</v>
      </c>
      <c r="J29" s="45">
        <v>0</v>
      </c>
      <c r="K29" s="45" t="e">
        <f>SUM(J29/I29*100)</f>
        <v>#DIV/0!</v>
      </c>
      <c r="L29" s="45">
        <v>0</v>
      </c>
      <c r="M29" s="45">
        <v>0</v>
      </c>
      <c r="N29" s="45">
        <v>0</v>
      </c>
      <c r="O29" s="45">
        <f t="shared" ref="O29:O52" si="9">SUM(I29,L29)</f>
        <v>0</v>
      </c>
      <c r="P29" s="97"/>
      <c r="Q29" s="98"/>
      <c r="R29" s="90"/>
      <c r="S29" s="59">
        <f t="shared" ref="S29:S55" si="10">SUM(J29,M29)</f>
        <v>0</v>
      </c>
      <c r="T29" s="85" t="e">
        <f t="shared" ref="T29:T55" si="11">SUM(S29/O29*100)</f>
        <v>#DIV/0!</v>
      </c>
    </row>
    <row r="30" spans="1:20" ht="39" customHeight="1" x14ac:dyDescent="0.25">
      <c r="A30" s="7"/>
      <c r="B30" s="6"/>
      <c r="C30" s="9"/>
      <c r="D30" s="9"/>
      <c r="E30" s="6"/>
      <c r="F30" s="22" t="s">
        <v>54</v>
      </c>
      <c r="G30" s="33" t="s">
        <v>28</v>
      </c>
      <c r="H30" s="33" t="s">
        <v>111</v>
      </c>
      <c r="I30" s="45">
        <v>0</v>
      </c>
      <c r="J30" s="45">
        <v>0</v>
      </c>
      <c r="K30" s="45">
        <v>0</v>
      </c>
      <c r="L30" s="45">
        <v>131354449</v>
      </c>
      <c r="M30" s="45">
        <v>131354449</v>
      </c>
      <c r="N30" s="45">
        <f t="shared" si="8"/>
        <v>100</v>
      </c>
      <c r="O30" s="45">
        <f t="shared" si="9"/>
        <v>131354449</v>
      </c>
      <c r="P30" s="97"/>
      <c r="Q30" s="98"/>
      <c r="R30" s="90"/>
      <c r="S30" s="59">
        <f t="shared" si="10"/>
        <v>131354449</v>
      </c>
      <c r="T30" s="85">
        <f t="shared" si="11"/>
        <v>100</v>
      </c>
    </row>
    <row r="31" spans="1:20" ht="46.15" customHeight="1" x14ac:dyDescent="0.25">
      <c r="A31" s="7"/>
      <c r="B31" s="6"/>
      <c r="C31" s="9"/>
      <c r="D31" s="9"/>
      <c r="E31" s="6"/>
      <c r="F31" s="22" t="s">
        <v>283</v>
      </c>
      <c r="G31" s="33"/>
      <c r="H31" s="33" t="s">
        <v>284</v>
      </c>
      <c r="I31" s="45">
        <v>0</v>
      </c>
      <c r="J31" s="45">
        <v>0</v>
      </c>
      <c r="K31" s="45">
        <v>0</v>
      </c>
      <c r="L31" s="45">
        <v>10137900</v>
      </c>
      <c r="M31" s="45">
        <v>8370933</v>
      </c>
      <c r="N31" s="45">
        <f t="shared" si="8"/>
        <v>82.570680318409146</v>
      </c>
      <c r="O31" s="45">
        <f t="shared" si="9"/>
        <v>10137900</v>
      </c>
      <c r="P31" s="97"/>
      <c r="Q31" s="98"/>
      <c r="R31" s="90"/>
      <c r="S31" s="59">
        <f t="shared" si="10"/>
        <v>8370933</v>
      </c>
      <c r="T31" s="85">
        <f t="shared" si="11"/>
        <v>82.570680318409146</v>
      </c>
    </row>
    <row r="32" spans="1:20" ht="34.9" customHeight="1" x14ac:dyDescent="0.25">
      <c r="A32" s="7"/>
      <c r="B32" s="6"/>
      <c r="C32" s="9"/>
      <c r="D32" s="9"/>
      <c r="E32" s="6"/>
      <c r="F32" s="22" t="s">
        <v>508</v>
      </c>
      <c r="G32" s="33"/>
      <c r="H32" s="33" t="s">
        <v>509</v>
      </c>
      <c r="I32" s="45">
        <v>0</v>
      </c>
      <c r="J32" s="45">
        <v>0</v>
      </c>
      <c r="K32" s="45">
        <v>0</v>
      </c>
      <c r="L32" s="45">
        <v>4088000</v>
      </c>
      <c r="M32" s="45">
        <v>2402710.7999999998</v>
      </c>
      <c r="N32" s="45">
        <f t="shared" si="8"/>
        <v>58.77472602739725</v>
      </c>
      <c r="O32" s="45">
        <f t="shared" si="9"/>
        <v>4088000</v>
      </c>
      <c r="P32" s="97"/>
      <c r="Q32" s="98"/>
      <c r="R32" s="90"/>
      <c r="S32" s="59">
        <f t="shared" si="10"/>
        <v>2402710.7999999998</v>
      </c>
      <c r="T32" s="85">
        <f t="shared" si="11"/>
        <v>58.77472602739725</v>
      </c>
    </row>
    <row r="33" spans="1:20" ht="24.6" customHeight="1" x14ac:dyDescent="0.25">
      <c r="A33" s="7"/>
      <c r="B33" s="6"/>
      <c r="C33" s="9"/>
      <c r="D33" s="9"/>
      <c r="E33" s="6"/>
      <c r="F33" s="22" t="s">
        <v>510</v>
      </c>
      <c r="G33" s="33"/>
      <c r="H33" s="33" t="s">
        <v>511</v>
      </c>
      <c r="I33" s="45">
        <v>0</v>
      </c>
      <c r="J33" s="45">
        <v>0</v>
      </c>
      <c r="K33" s="45">
        <v>0</v>
      </c>
      <c r="L33" s="45">
        <v>4374720</v>
      </c>
      <c r="M33" s="45">
        <v>3817233.36</v>
      </c>
      <c r="N33" s="45">
        <f t="shared" si="8"/>
        <v>87.256632653061217</v>
      </c>
      <c r="O33" s="45">
        <f t="shared" si="9"/>
        <v>4374720</v>
      </c>
      <c r="P33" s="97"/>
      <c r="Q33" s="98"/>
      <c r="R33" s="90"/>
      <c r="S33" s="59">
        <f t="shared" si="10"/>
        <v>3817233.36</v>
      </c>
      <c r="T33" s="85">
        <f t="shared" si="11"/>
        <v>87.256632653061217</v>
      </c>
    </row>
    <row r="34" spans="1:20" ht="42.6" customHeight="1" x14ac:dyDescent="0.25">
      <c r="A34" s="7"/>
      <c r="B34" s="6"/>
      <c r="C34" s="9"/>
      <c r="D34" s="9"/>
      <c r="E34" s="6"/>
      <c r="F34" s="19" t="s">
        <v>290</v>
      </c>
      <c r="G34" s="33" t="s">
        <v>28</v>
      </c>
      <c r="H34" s="65" t="s">
        <v>112</v>
      </c>
      <c r="I34" s="38">
        <f>SUM(I35,I37)</f>
        <v>19521656.550000001</v>
      </c>
      <c r="J34" s="38">
        <f>SUM(J35,J37)</f>
        <v>19521656.550000001</v>
      </c>
      <c r="K34" s="38">
        <f t="shared" ref="K34:K55" si="12">SUM(J34/I34*100)</f>
        <v>100</v>
      </c>
      <c r="L34" s="38">
        <f>SUM(L35,L37)</f>
        <v>519984.45</v>
      </c>
      <c r="M34" s="38">
        <f>SUM(M35,M37)</f>
        <v>519984.45</v>
      </c>
      <c r="N34" s="38">
        <f t="shared" si="8"/>
        <v>100</v>
      </c>
      <c r="O34" s="38">
        <f t="shared" si="9"/>
        <v>20041641</v>
      </c>
      <c r="P34" s="97"/>
      <c r="Q34" s="98"/>
      <c r="R34" s="90"/>
      <c r="S34" s="58">
        <f t="shared" si="10"/>
        <v>20041641</v>
      </c>
      <c r="T34" s="62">
        <f t="shared" si="11"/>
        <v>100</v>
      </c>
    </row>
    <row r="35" spans="1:20" ht="24.6" customHeight="1" x14ac:dyDescent="0.25">
      <c r="A35" s="7"/>
      <c r="B35" s="6"/>
      <c r="C35" s="9"/>
      <c r="D35" s="9"/>
      <c r="E35" s="6"/>
      <c r="F35" s="42" t="s">
        <v>162</v>
      </c>
      <c r="G35" s="33"/>
      <c r="H35" s="33" t="s">
        <v>113</v>
      </c>
      <c r="I35" s="45">
        <f>SUM(I36:I36)</f>
        <v>18377362.68</v>
      </c>
      <c r="J35" s="45">
        <f>SUM(J36:J36)</f>
        <v>18377362.68</v>
      </c>
      <c r="K35" s="45">
        <f t="shared" si="12"/>
        <v>100</v>
      </c>
      <c r="L35" s="45">
        <f>SUM(L36:L36)</f>
        <v>0</v>
      </c>
      <c r="M35" s="45">
        <v>0</v>
      </c>
      <c r="N35" s="38">
        <v>0</v>
      </c>
      <c r="O35" s="45">
        <f t="shared" si="9"/>
        <v>18377362.68</v>
      </c>
      <c r="P35" s="97"/>
      <c r="Q35" s="98"/>
      <c r="R35" s="90"/>
      <c r="S35" s="59">
        <f t="shared" si="10"/>
        <v>18377362.68</v>
      </c>
      <c r="T35" s="85">
        <f t="shared" si="11"/>
        <v>100</v>
      </c>
    </row>
    <row r="36" spans="1:20" ht="25.15" customHeight="1" x14ac:dyDescent="0.25">
      <c r="A36" s="7"/>
      <c r="B36" s="6"/>
      <c r="C36" s="9"/>
      <c r="D36" s="9"/>
      <c r="E36" s="6"/>
      <c r="F36" s="21" t="s">
        <v>50</v>
      </c>
      <c r="G36" s="33" t="s">
        <v>28</v>
      </c>
      <c r="H36" s="33" t="s">
        <v>114</v>
      </c>
      <c r="I36" s="45">
        <v>18377362.68</v>
      </c>
      <c r="J36" s="45">
        <v>18377362.68</v>
      </c>
      <c r="K36" s="45">
        <f t="shared" si="12"/>
        <v>100</v>
      </c>
      <c r="L36" s="45">
        <v>0</v>
      </c>
      <c r="M36" s="45">
        <v>0</v>
      </c>
      <c r="N36" s="38">
        <v>0</v>
      </c>
      <c r="O36" s="45">
        <f t="shared" si="9"/>
        <v>18377362.68</v>
      </c>
      <c r="P36" s="97"/>
      <c r="Q36" s="98"/>
      <c r="R36" s="90"/>
      <c r="S36" s="59">
        <f t="shared" si="10"/>
        <v>18377362.68</v>
      </c>
      <c r="T36" s="85">
        <f t="shared" si="11"/>
        <v>100</v>
      </c>
    </row>
    <row r="37" spans="1:20" ht="25.9" customHeight="1" x14ac:dyDescent="0.25">
      <c r="A37" s="7"/>
      <c r="B37" s="6"/>
      <c r="C37" s="9"/>
      <c r="D37" s="9"/>
      <c r="E37" s="6"/>
      <c r="F37" s="43" t="s">
        <v>163</v>
      </c>
      <c r="G37" s="33" t="s">
        <v>28</v>
      </c>
      <c r="H37" s="33" t="s">
        <v>115</v>
      </c>
      <c r="I37" s="45">
        <f>SUM(I38:I39)</f>
        <v>1144293.8700000001</v>
      </c>
      <c r="J37" s="45">
        <f>SUM(J38)</f>
        <v>1144293.8700000001</v>
      </c>
      <c r="K37" s="45">
        <f t="shared" si="12"/>
        <v>100</v>
      </c>
      <c r="L37" s="45">
        <f>SUM(L38:L39)</f>
        <v>519984.45</v>
      </c>
      <c r="M37" s="45">
        <f>SUM(M38:M39)</f>
        <v>519984.45</v>
      </c>
      <c r="N37" s="45">
        <f>SUM(M37/L37*100)</f>
        <v>100</v>
      </c>
      <c r="O37" s="45">
        <f t="shared" si="9"/>
        <v>1664278.32</v>
      </c>
      <c r="P37" s="97"/>
      <c r="Q37" s="98"/>
      <c r="R37" s="90"/>
      <c r="S37" s="59">
        <f t="shared" si="10"/>
        <v>1664278.32</v>
      </c>
      <c r="T37" s="85">
        <f t="shared" si="11"/>
        <v>100</v>
      </c>
    </row>
    <row r="38" spans="1:20" ht="16.149999999999999" customHeight="1" x14ac:dyDescent="0.25">
      <c r="A38" s="7"/>
      <c r="B38" s="6"/>
      <c r="C38" s="9"/>
      <c r="D38" s="9"/>
      <c r="E38" s="6"/>
      <c r="F38" s="21" t="s">
        <v>55</v>
      </c>
      <c r="G38" s="33"/>
      <c r="H38" s="33" t="s">
        <v>117</v>
      </c>
      <c r="I38" s="45">
        <v>1144293.8700000001</v>
      </c>
      <c r="J38" s="45">
        <v>1144293.8700000001</v>
      </c>
      <c r="K38" s="45">
        <f t="shared" si="12"/>
        <v>100</v>
      </c>
      <c r="L38" s="45">
        <v>0</v>
      </c>
      <c r="M38" s="45">
        <v>0</v>
      </c>
      <c r="N38" s="45">
        <v>0</v>
      </c>
      <c r="O38" s="45">
        <f t="shared" si="9"/>
        <v>1144293.8700000001</v>
      </c>
      <c r="P38" s="97"/>
      <c r="Q38" s="98"/>
      <c r="R38" s="90"/>
      <c r="S38" s="59">
        <f t="shared" si="10"/>
        <v>1144293.8700000001</v>
      </c>
      <c r="T38" s="85">
        <f t="shared" si="11"/>
        <v>100</v>
      </c>
    </row>
    <row r="39" spans="1:20" ht="26.45" customHeight="1" x14ac:dyDescent="0.25">
      <c r="A39" s="7"/>
      <c r="B39" s="6"/>
      <c r="C39" s="9"/>
      <c r="D39" s="9"/>
      <c r="E39" s="6"/>
      <c r="F39" s="21" t="s">
        <v>229</v>
      </c>
      <c r="G39" s="33" t="s">
        <v>28</v>
      </c>
      <c r="H39" s="33" t="s">
        <v>116</v>
      </c>
      <c r="I39" s="45">
        <v>0</v>
      </c>
      <c r="J39" s="45">
        <v>0</v>
      </c>
      <c r="K39" s="45">
        <v>0</v>
      </c>
      <c r="L39" s="45">
        <v>519984.45</v>
      </c>
      <c r="M39" s="45">
        <v>519984.45</v>
      </c>
      <c r="N39" s="45">
        <f t="shared" ref="N39:N44" si="13">SUM(M39/L39*100)</f>
        <v>100</v>
      </c>
      <c r="O39" s="45">
        <f t="shared" si="9"/>
        <v>519984.45</v>
      </c>
      <c r="P39" s="97"/>
      <c r="Q39" s="98"/>
      <c r="R39" s="90"/>
      <c r="S39" s="59">
        <f t="shared" si="10"/>
        <v>519984.45</v>
      </c>
      <c r="T39" s="85">
        <f t="shared" si="11"/>
        <v>100</v>
      </c>
    </row>
    <row r="40" spans="1:20" ht="37.15" customHeight="1" x14ac:dyDescent="0.25">
      <c r="A40" s="7"/>
      <c r="B40" s="6"/>
      <c r="C40" s="9"/>
      <c r="D40" s="9"/>
      <c r="E40" s="6"/>
      <c r="F40" s="30" t="s">
        <v>420</v>
      </c>
      <c r="G40" s="65"/>
      <c r="H40" s="65" t="s">
        <v>483</v>
      </c>
      <c r="I40" s="38">
        <v>6078</v>
      </c>
      <c r="J40" s="38">
        <v>6078</v>
      </c>
      <c r="K40" s="38">
        <f>SUM(J40/I40*100)</f>
        <v>100</v>
      </c>
      <c r="L40" s="38">
        <v>601721</v>
      </c>
      <c r="M40" s="38">
        <v>601721</v>
      </c>
      <c r="N40" s="38">
        <f t="shared" si="13"/>
        <v>100</v>
      </c>
      <c r="O40" s="38">
        <f t="shared" ref="O40" si="14">SUM(I40,L40)</f>
        <v>607799</v>
      </c>
      <c r="P40" s="99"/>
      <c r="Q40" s="100"/>
      <c r="R40" s="91"/>
      <c r="S40" s="58">
        <f t="shared" ref="S40" si="15">SUM(J40,M40)</f>
        <v>607799</v>
      </c>
      <c r="T40" s="62">
        <f t="shared" ref="T40" si="16">SUM(S40/O40*100)</f>
        <v>100</v>
      </c>
    </row>
    <row r="41" spans="1:20" ht="49.9" customHeight="1" x14ac:dyDescent="0.25">
      <c r="A41" s="7"/>
      <c r="B41" s="6"/>
      <c r="C41" s="9"/>
      <c r="D41" s="9"/>
      <c r="E41" s="6"/>
      <c r="F41" s="118" t="s">
        <v>282</v>
      </c>
      <c r="G41" s="65"/>
      <c r="H41" s="65" t="s">
        <v>313</v>
      </c>
      <c r="I41" s="38">
        <v>0</v>
      </c>
      <c r="J41" s="38">
        <v>0</v>
      </c>
      <c r="K41" s="38">
        <v>0</v>
      </c>
      <c r="L41" s="38">
        <v>1598980.02</v>
      </c>
      <c r="M41" s="38">
        <v>1403160.04</v>
      </c>
      <c r="N41" s="38">
        <f t="shared" ref="N41" si="17">SUM(M41/L41*100)</f>
        <v>87.753444223774608</v>
      </c>
      <c r="O41" s="38">
        <f t="shared" ref="O41" si="18">SUM(I41,L41)</f>
        <v>1598980.02</v>
      </c>
      <c r="P41" s="99"/>
      <c r="Q41" s="100"/>
      <c r="R41" s="91"/>
      <c r="S41" s="58">
        <f t="shared" ref="S41" si="19">SUM(J41,M41)</f>
        <v>1403160.04</v>
      </c>
      <c r="T41" s="62">
        <f t="shared" ref="T41" si="20">SUM(S41/O41*100)</f>
        <v>87.753444223774608</v>
      </c>
    </row>
    <row r="42" spans="1:20" ht="25.9" customHeight="1" x14ac:dyDescent="0.25">
      <c r="A42" s="7"/>
      <c r="B42" s="6"/>
      <c r="C42" s="9"/>
      <c r="D42" s="9"/>
      <c r="E42" s="6"/>
      <c r="F42" s="44" t="s">
        <v>164</v>
      </c>
      <c r="G42" s="33" t="s">
        <v>28</v>
      </c>
      <c r="H42" s="37" t="s">
        <v>99</v>
      </c>
      <c r="I42" s="38">
        <f>SUM(I43)</f>
        <v>14802916.77</v>
      </c>
      <c r="J42" s="38">
        <f>SUM(J43)</f>
        <v>14802916.77</v>
      </c>
      <c r="K42" s="38">
        <f t="shared" si="12"/>
        <v>100</v>
      </c>
      <c r="L42" s="45">
        <v>0</v>
      </c>
      <c r="M42" s="45">
        <v>0</v>
      </c>
      <c r="N42" s="38">
        <v>0</v>
      </c>
      <c r="O42" s="38">
        <f t="shared" si="9"/>
        <v>14802916.77</v>
      </c>
      <c r="P42" s="99"/>
      <c r="Q42" s="100"/>
      <c r="R42" s="91"/>
      <c r="S42" s="58">
        <f t="shared" si="10"/>
        <v>14802916.77</v>
      </c>
      <c r="T42" s="85">
        <f t="shared" si="11"/>
        <v>100</v>
      </c>
    </row>
    <row r="43" spans="1:20" ht="27" customHeight="1" x14ac:dyDescent="0.25">
      <c r="A43" s="7"/>
      <c r="B43" s="6">
        <v>980</v>
      </c>
      <c r="C43" s="9" t="s">
        <v>10</v>
      </c>
      <c r="D43" s="9"/>
      <c r="E43" s="6"/>
      <c r="F43" s="21" t="s">
        <v>50</v>
      </c>
      <c r="G43" s="33" t="s">
        <v>28</v>
      </c>
      <c r="H43" s="36" t="s">
        <v>314</v>
      </c>
      <c r="I43" s="45">
        <v>14802916.77</v>
      </c>
      <c r="J43" s="45">
        <v>14802916.77</v>
      </c>
      <c r="K43" s="45">
        <f t="shared" si="12"/>
        <v>100</v>
      </c>
      <c r="L43" s="45">
        <v>0</v>
      </c>
      <c r="M43" s="45">
        <v>0</v>
      </c>
      <c r="N43" s="38">
        <v>0</v>
      </c>
      <c r="O43" s="45">
        <f t="shared" si="9"/>
        <v>14802916.77</v>
      </c>
      <c r="P43" s="97"/>
      <c r="Q43" s="98"/>
      <c r="R43" s="90"/>
      <c r="S43" s="59">
        <f t="shared" si="10"/>
        <v>14802916.77</v>
      </c>
      <c r="T43" s="85">
        <f t="shared" si="11"/>
        <v>100</v>
      </c>
    </row>
    <row r="44" spans="1:20" ht="25.9" customHeight="1" x14ac:dyDescent="0.25">
      <c r="A44" s="11" t="s">
        <v>12</v>
      </c>
      <c r="B44" s="9"/>
      <c r="C44" s="9"/>
      <c r="D44" s="9"/>
      <c r="E44" s="9"/>
      <c r="F44" s="20" t="s">
        <v>291</v>
      </c>
      <c r="G44" s="37" t="s">
        <v>44</v>
      </c>
      <c r="H44" s="37" t="s">
        <v>118</v>
      </c>
      <c r="I44" s="38">
        <f>SUM(I45+I48+I53+I56+I59+I61+I64)</f>
        <v>2659977.4300000002</v>
      </c>
      <c r="J44" s="38">
        <f>SUM(J45+J48+J53+J56+J59+J61+J64)</f>
        <v>2659977.4300000002</v>
      </c>
      <c r="K44" s="38">
        <f t="shared" si="12"/>
        <v>100</v>
      </c>
      <c r="L44" s="38">
        <f>SUM(L45+L48+L53+L56+L59+L61+L64)</f>
        <v>84183397.579999998</v>
      </c>
      <c r="M44" s="38">
        <f>SUM(M45+M48+M53+M56+M59+M61+M64)</f>
        <v>72631723.060000017</v>
      </c>
      <c r="N44" s="38">
        <f t="shared" si="13"/>
        <v>86.277965902929537</v>
      </c>
      <c r="O44" s="38">
        <f t="shared" si="9"/>
        <v>86843375.010000005</v>
      </c>
      <c r="P44" s="99"/>
      <c r="Q44" s="100"/>
      <c r="R44" s="91"/>
      <c r="S44" s="58">
        <f t="shared" si="10"/>
        <v>75291700.490000024</v>
      </c>
      <c r="T44" s="62">
        <f t="shared" si="11"/>
        <v>86.698266253850903</v>
      </c>
    </row>
    <row r="45" spans="1:20" ht="15" customHeight="1" x14ac:dyDescent="0.25">
      <c r="A45" s="11"/>
      <c r="B45" s="9"/>
      <c r="C45" s="9"/>
      <c r="D45" s="9"/>
      <c r="E45" s="9"/>
      <c r="F45" s="29" t="s">
        <v>315</v>
      </c>
      <c r="G45" s="37"/>
      <c r="H45" s="37" t="s">
        <v>119</v>
      </c>
      <c r="I45" s="38">
        <f>SUM(I46)</f>
        <v>30000</v>
      </c>
      <c r="J45" s="38">
        <f>SUM(J46)</f>
        <v>30000</v>
      </c>
      <c r="K45" s="38">
        <f t="shared" si="12"/>
        <v>100</v>
      </c>
      <c r="L45" s="38">
        <v>0</v>
      </c>
      <c r="M45" s="38">
        <v>0</v>
      </c>
      <c r="N45" s="38">
        <v>0</v>
      </c>
      <c r="O45" s="38">
        <f t="shared" si="9"/>
        <v>30000</v>
      </c>
      <c r="P45" s="97"/>
      <c r="Q45" s="98"/>
      <c r="R45" s="90"/>
      <c r="S45" s="58">
        <f t="shared" si="10"/>
        <v>30000</v>
      </c>
      <c r="T45" s="62">
        <f t="shared" si="11"/>
        <v>100</v>
      </c>
    </row>
    <row r="46" spans="1:20" ht="40.9" customHeight="1" x14ac:dyDescent="0.25">
      <c r="A46" s="11"/>
      <c r="B46" s="9"/>
      <c r="C46" s="9"/>
      <c r="D46" s="9"/>
      <c r="E46" s="9"/>
      <c r="F46" s="40" t="s">
        <v>165</v>
      </c>
      <c r="G46" s="37"/>
      <c r="H46" s="37" t="s">
        <v>120</v>
      </c>
      <c r="I46" s="45">
        <f>SUM(I47)</f>
        <v>30000</v>
      </c>
      <c r="J46" s="45">
        <f>SUM(J47)</f>
        <v>30000</v>
      </c>
      <c r="K46" s="45">
        <f t="shared" si="12"/>
        <v>100</v>
      </c>
      <c r="L46" s="38">
        <v>0</v>
      </c>
      <c r="M46" s="38">
        <v>0</v>
      </c>
      <c r="N46" s="38">
        <v>0</v>
      </c>
      <c r="O46" s="45">
        <f t="shared" si="9"/>
        <v>30000</v>
      </c>
      <c r="P46" s="97"/>
      <c r="Q46" s="98"/>
      <c r="R46" s="90"/>
      <c r="S46" s="59">
        <f t="shared" si="10"/>
        <v>30000</v>
      </c>
      <c r="T46" s="85">
        <f t="shared" si="11"/>
        <v>100</v>
      </c>
    </row>
    <row r="47" spans="1:20" ht="27" customHeight="1" x14ac:dyDescent="0.25">
      <c r="A47" s="11"/>
      <c r="B47" s="9"/>
      <c r="C47" s="9"/>
      <c r="D47" s="9"/>
      <c r="E47" s="9"/>
      <c r="F47" s="22" t="s">
        <v>58</v>
      </c>
      <c r="G47" s="37"/>
      <c r="H47" s="36" t="s">
        <v>166</v>
      </c>
      <c r="I47" s="45">
        <v>30000</v>
      </c>
      <c r="J47" s="45">
        <v>30000</v>
      </c>
      <c r="K47" s="45">
        <f t="shared" si="12"/>
        <v>100</v>
      </c>
      <c r="L47" s="38">
        <v>0</v>
      </c>
      <c r="M47" s="38">
        <v>0</v>
      </c>
      <c r="N47" s="38">
        <v>0</v>
      </c>
      <c r="O47" s="45">
        <f t="shared" si="9"/>
        <v>30000</v>
      </c>
      <c r="P47" s="97"/>
      <c r="Q47" s="98"/>
      <c r="R47" s="90"/>
      <c r="S47" s="59">
        <f t="shared" si="10"/>
        <v>30000</v>
      </c>
      <c r="T47" s="85">
        <f t="shared" si="11"/>
        <v>100</v>
      </c>
    </row>
    <row r="48" spans="1:20" ht="28.9" customHeight="1" x14ac:dyDescent="0.25">
      <c r="A48" s="11"/>
      <c r="B48" s="9"/>
      <c r="C48" s="9"/>
      <c r="D48" s="9"/>
      <c r="E48" s="9"/>
      <c r="F48" s="27" t="s">
        <v>292</v>
      </c>
      <c r="G48" s="37"/>
      <c r="H48" s="37" t="s">
        <v>121</v>
      </c>
      <c r="I48" s="38">
        <f>SUM(I49,I51)</f>
        <v>2629977.4300000002</v>
      </c>
      <c r="J48" s="38">
        <f>SUM(J49,J51)</f>
        <v>2629977.4300000002</v>
      </c>
      <c r="K48" s="38">
        <f t="shared" si="12"/>
        <v>100</v>
      </c>
      <c r="L48" s="38">
        <v>0</v>
      </c>
      <c r="M48" s="38">
        <v>0</v>
      </c>
      <c r="N48" s="45">
        <v>0</v>
      </c>
      <c r="O48" s="38">
        <f t="shared" si="9"/>
        <v>2629977.4300000002</v>
      </c>
      <c r="P48" s="97"/>
      <c r="Q48" s="98"/>
      <c r="R48" s="90"/>
      <c r="S48" s="58">
        <f t="shared" si="10"/>
        <v>2629977.4300000002</v>
      </c>
      <c r="T48" s="62">
        <f t="shared" si="11"/>
        <v>100</v>
      </c>
    </row>
    <row r="49" spans="1:20" ht="15.6" customHeight="1" x14ac:dyDescent="0.25">
      <c r="A49" s="11"/>
      <c r="B49" s="9"/>
      <c r="C49" s="9"/>
      <c r="D49" s="9"/>
      <c r="E49" s="9"/>
      <c r="F49" s="42" t="s">
        <v>171</v>
      </c>
      <c r="G49" s="37"/>
      <c r="H49" s="37" t="s">
        <v>167</v>
      </c>
      <c r="I49" s="45">
        <f>SUM(I50)</f>
        <v>2529977.4300000002</v>
      </c>
      <c r="J49" s="45">
        <f>SUM(J50)</f>
        <v>2529977.4300000002</v>
      </c>
      <c r="K49" s="45">
        <f t="shared" si="12"/>
        <v>100</v>
      </c>
      <c r="L49" s="45">
        <v>0</v>
      </c>
      <c r="M49" s="45">
        <v>0</v>
      </c>
      <c r="N49" s="38">
        <v>0</v>
      </c>
      <c r="O49" s="45">
        <f t="shared" si="9"/>
        <v>2529977.4300000002</v>
      </c>
      <c r="P49" s="97"/>
      <c r="Q49" s="98"/>
      <c r="R49" s="90"/>
      <c r="S49" s="59">
        <f t="shared" si="10"/>
        <v>2529977.4300000002</v>
      </c>
      <c r="T49" s="85">
        <f t="shared" si="11"/>
        <v>100</v>
      </c>
    </row>
    <row r="50" spans="1:20" ht="15" customHeight="1" x14ac:dyDescent="0.25">
      <c r="A50" s="11"/>
      <c r="B50" s="9"/>
      <c r="C50" s="9"/>
      <c r="D50" s="9"/>
      <c r="E50" s="9"/>
      <c r="F50" s="23" t="s">
        <v>56</v>
      </c>
      <c r="G50" s="37"/>
      <c r="H50" s="36" t="s">
        <v>168</v>
      </c>
      <c r="I50" s="45">
        <v>2529977.4300000002</v>
      </c>
      <c r="J50" s="45">
        <v>2529977.4300000002</v>
      </c>
      <c r="K50" s="45">
        <f t="shared" si="12"/>
        <v>100</v>
      </c>
      <c r="L50" s="45">
        <v>0</v>
      </c>
      <c r="M50" s="45">
        <v>0</v>
      </c>
      <c r="N50" s="38">
        <v>0</v>
      </c>
      <c r="O50" s="45">
        <f t="shared" si="9"/>
        <v>2529977.4300000002</v>
      </c>
      <c r="P50" s="97"/>
      <c r="Q50" s="98"/>
      <c r="R50" s="90"/>
      <c r="S50" s="59">
        <f t="shared" si="10"/>
        <v>2529977.4300000002</v>
      </c>
      <c r="T50" s="85">
        <f t="shared" si="11"/>
        <v>100</v>
      </c>
    </row>
    <row r="51" spans="1:20" ht="24.6" customHeight="1" x14ac:dyDescent="0.25">
      <c r="A51" s="11"/>
      <c r="B51" s="9"/>
      <c r="C51" s="9"/>
      <c r="D51" s="9"/>
      <c r="E51" s="9"/>
      <c r="F51" s="46" t="s">
        <v>172</v>
      </c>
      <c r="G51" s="37"/>
      <c r="H51" s="37" t="s">
        <v>169</v>
      </c>
      <c r="I51" s="38">
        <f>SUM(I52)</f>
        <v>100000</v>
      </c>
      <c r="J51" s="38">
        <f>SUM(J52)</f>
        <v>100000</v>
      </c>
      <c r="K51" s="38">
        <f t="shared" si="12"/>
        <v>100</v>
      </c>
      <c r="L51" s="45">
        <v>0</v>
      </c>
      <c r="M51" s="45">
        <v>0</v>
      </c>
      <c r="N51" s="38">
        <v>0</v>
      </c>
      <c r="O51" s="38">
        <f t="shared" si="9"/>
        <v>100000</v>
      </c>
      <c r="P51" s="97"/>
      <c r="Q51" s="98"/>
      <c r="R51" s="90"/>
      <c r="S51" s="58">
        <f t="shared" si="10"/>
        <v>100000</v>
      </c>
      <c r="T51" s="85">
        <f t="shared" si="11"/>
        <v>100</v>
      </c>
    </row>
    <row r="52" spans="1:20" ht="14.45" customHeight="1" x14ac:dyDescent="0.25">
      <c r="A52" s="11"/>
      <c r="B52" s="9"/>
      <c r="C52" s="9"/>
      <c r="D52" s="9"/>
      <c r="E52" s="9"/>
      <c r="F52" s="22" t="s">
        <v>77</v>
      </c>
      <c r="G52" s="37"/>
      <c r="H52" s="36" t="s">
        <v>170</v>
      </c>
      <c r="I52" s="45">
        <v>100000</v>
      </c>
      <c r="J52" s="45">
        <v>100000</v>
      </c>
      <c r="K52" s="45">
        <f t="shared" si="12"/>
        <v>100</v>
      </c>
      <c r="L52" s="45">
        <v>0</v>
      </c>
      <c r="M52" s="45">
        <v>0</v>
      </c>
      <c r="N52" s="38">
        <v>0</v>
      </c>
      <c r="O52" s="45">
        <f t="shared" si="9"/>
        <v>100000</v>
      </c>
      <c r="P52" s="97"/>
      <c r="Q52" s="98"/>
      <c r="R52" s="90"/>
      <c r="S52" s="59">
        <f t="shared" si="10"/>
        <v>100000</v>
      </c>
      <c r="T52" s="85">
        <f t="shared" si="11"/>
        <v>100</v>
      </c>
    </row>
    <row r="53" spans="1:20" ht="43.9" hidden="1" customHeight="1" x14ac:dyDescent="0.25">
      <c r="A53" s="11"/>
      <c r="B53" s="9"/>
      <c r="C53" s="9"/>
      <c r="D53" s="9"/>
      <c r="E53" s="9"/>
      <c r="F53" s="4" t="s">
        <v>421</v>
      </c>
      <c r="G53" s="36" t="s">
        <v>29</v>
      </c>
      <c r="H53" s="37" t="s">
        <v>122</v>
      </c>
      <c r="I53" s="38">
        <f>SUM(I54)</f>
        <v>0</v>
      </c>
      <c r="J53" s="45">
        <f>SUM(J54)</f>
        <v>0</v>
      </c>
      <c r="K53" s="45" t="e">
        <f t="shared" si="12"/>
        <v>#DIV/0!</v>
      </c>
      <c r="L53" s="38">
        <v>0</v>
      </c>
      <c r="M53" s="38">
        <v>0</v>
      </c>
      <c r="N53" s="38">
        <v>0</v>
      </c>
      <c r="O53" s="45" t="e">
        <f t="shared" ref="O53:O55" si="21">SUM(I53:L53)</f>
        <v>#DIV/0!</v>
      </c>
      <c r="P53" s="97"/>
      <c r="Q53" s="98"/>
      <c r="R53" s="90"/>
      <c r="S53" s="59">
        <f t="shared" si="10"/>
        <v>0</v>
      </c>
      <c r="T53" s="85" t="e">
        <f t="shared" si="11"/>
        <v>#DIV/0!</v>
      </c>
    </row>
    <row r="54" spans="1:20" ht="27" hidden="1" customHeight="1" x14ac:dyDescent="0.25">
      <c r="A54" s="11"/>
      <c r="B54" s="9"/>
      <c r="C54" s="9"/>
      <c r="D54" s="9"/>
      <c r="E54" s="9"/>
      <c r="F54" s="40" t="s">
        <v>316</v>
      </c>
      <c r="G54" s="36"/>
      <c r="H54" s="37" t="s">
        <v>422</v>
      </c>
      <c r="I54" s="45">
        <f>SUM(I55)</f>
        <v>0</v>
      </c>
      <c r="J54" s="45">
        <f>SUM(J55)</f>
        <v>0</v>
      </c>
      <c r="K54" s="45" t="e">
        <f t="shared" si="12"/>
        <v>#DIV/0!</v>
      </c>
      <c r="L54" s="38">
        <v>0</v>
      </c>
      <c r="M54" s="38">
        <v>0</v>
      </c>
      <c r="N54" s="38">
        <v>0</v>
      </c>
      <c r="O54" s="45" t="e">
        <f t="shared" si="21"/>
        <v>#DIV/0!</v>
      </c>
      <c r="P54" s="97"/>
      <c r="Q54" s="98"/>
      <c r="R54" s="90"/>
      <c r="S54" s="59">
        <f t="shared" si="10"/>
        <v>0</v>
      </c>
      <c r="T54" s="85" t="e">
        <f t="shared" si="11"/>
        <v>#DIV/0!</v>
      </c>
    </row>
    <row r="55" spans="1:20" ht="20.45" hidden="1" customHeight="1" x14ac:dyDescent="0.25">
      <c r="A55" s="11"/>
      <c r="B55" s="9"/>
      <c r="C55" s="9"/>
      <c r="D55" s="9"/>
      <c r="E55" s="9"/>
      <c r="F55" s="35" t="s">
        <v>318</v>
      </c>
      <c r="G55" s="36"/>
      <c r="H55" s="36" t="s">
        <v>423</v>
      </c>
      <c r="I55" s="45">
        <v>0</v>
      </c>
      <c r="J55" s="45">
        <v>0</v>
      </c>
      <c r="K55" s="45" t="e">
        <f t="shared" si="12"/>
        <v>#DIV/0!</v>
      </c>
      <c r="L55" s="38">
        <v>0</v>
      </c>
      <c r="M55" s="38">
        <v>0</v>
      </c>
      <c r="N55" s="38">
        <v>0</v>
      </c>
      <c r="O55" s="45" t="e">
        <f t="shared" si="21"/>
        <v>#DIV/0!</v>
      </c>
      <c r="P55" s="97"/>
      <c r="Q55" s="98"/>
      <c r="R55" s="90"/>
      <c r="S55" s="59">
        <f t="shared" si="10"/>
        <v>0</v>
      </c>
      <c r="T55" s="85" t="e">
        <f t="shared" si="11"/>
        <v>#DIV/0!</v>
      </c>
    </row>
    <row r="56" spans="1:20" ht="60" customHeight="1" x14ac:dyDescent="0.25">
      <c r="A56" s="11"/>
      <c r="B56" s="9"/>
      <c r="C56" s="9"/>
      <c r="D56" s="9"/>
      <c r="E56" s="9"/>
      <c r="F56" s="29" t="s">
        <v>424</v>
      </c>
      <c r="G56" s="36"/>
      <c r="H56" s="37" t="s">
        <v>317</v>
      </c>
      <c r="I56" s="45">
        <f>SUM(I57)</f>
        <v>0</v>
      </c>
      <c r="J56" s="45">
        <f>SUM(J57)</f>
        <v>0</v>
      </c>
      <c r="K56" s="45">
        <v>0</v>
      </c>
      <c r="L56" s="38">
        <f>SUM(L57:L58)</f>
        <v>38194457.239999995</v>
      </c>
      <c r="M56" s="38">
        <f>SUM(M57:M58)</f>
        <v>27426208.449999999</v>
      </c>
      <c r="N56" s="38">
        <f t="shared" ref="N56:N60" si="22">SUM(M56/L56*100)</f>
        <v>71.806776249401167</v>
      </c>
      <c r="O56" s="38">
        <f t="shared" ref="O56:O60" si="23">SUM(I56:L56)</f>
        <v>38194457.239999995</v>
      </c>
      <c r="P56" s="97"/>
      <c r="Q56" s="98"/>
      <c r="R56" s="90"/>
      <c r="S56" s="59">
        <f t="shared" ref="S56:S60" si="24">SUM(J56,M56)</f>
        <v>27426208.449999999</v>
      </c>
      <c r="T56" s="85">
        <f t="shared" ref="T56:T60" si="25">SUM(S56/O56*100)</f>
        <v>71.806776249401167</v>
      </c>
    </row>
    <row r="57" spans="1:20" ht="46.15" customHeight="1" x14ac:dyDescent="0.25">
      <c r="A57" s="11"/>
      <c r="B57" s="9"/>
      <c r="C57" s="9"/>
      <c r="D57" s="9"/>
      <c r="E57" s="9"/>
      <c r="F57" s="92" t="s">
        <v>520</v>
      </c>
      <c r="G57" s="36"/>
      <c r="H57" s="36" t="s">
        <v>521</v>
      </c>
      <c r="I57" s="45">
        <v>0</v>
      </c>
      <c r="J57" s="45">
        <v>0</v>
      </c>
      <c r="K57" s="45">
        <v>0</v>
      </c>
      <c r="L57" s="45">
        <v>27033211.739999998</v>
      </c>
      <c r="M57" s="45">
        <v>26625223.84</v>
      </c>
      <c r="N57" s="45">
        <f t="shared" si="22"/>
        <v>98.490790129105093</v>
      </c>
      <c r="O57" s="45">
        <f t="shared" si="23"/>
        <v>27033211.739999998</v>
      </c>
      <c r="P57" s="97"/>
      <c r="Q57" s="98"/>
      <c r="R57" s="90"/>
      <c r="S57" s="59">
        <f t="shared" si="24"/>
        <v>26625223.84</v>
      </c>
      <c r="T57" s="85">
        <f t="shared" si="25"/>
        <v>98.490790129105093</v>
      </c>
    </row>
    <row r="58" spans="1:20" ht="46.15" customHeight="1" x14ac:dyDescent="0.25">
      <c r="A58" s="11"/>
      <c r="B58" s="9"/>
      <c r="C58" s="9"/>
      <c r="D58" s="9"/>
      <c r="E58" s="9"/>
      <c r="F58" s="92" t="s">
        <v>520</v>
      </c>
      <c r="G58" s="36"/>
      <c r="H58" s="36" t="s">
        <v>512</v>
      </c>
      <c r="I58" s="45"/>
      <c r="J58" s="45"/>
      <c r="K58" s="45"/>
      <c r="L58" s="45">
        <v>11161245.5</v>
      </c>
      <c r="M58" s="45">
        <v>800984.61</v>
      </c>
      <c r="N58" s="45">
        <f t="shared" ref="N58" si="26">SUM(M58/L58*100)</f>
        <v>7.1764805280916004</v>
      </c>
      <c r="O58" s="45">
        <f t="shared" ref="O58" si="27">SUM(I58:L58)</f>
        <v>11161245.5</v>
      </c>
      <c r="P58" s="97"/>
      <c r="Q58" s="98"/>
      <c r="R58" s="90"/>
      <c r="S58" s="59">
        <f t="shared" ref="S58" si="28">SUM(J58,M58)</f>
        <v>800984.61</v>
      </c>
      <c r="T58" s="85">
        <f t="shared" ref="T58" si="29">SUM(S58/O58*100)</f>
        <v>7.1764805280916004</v>
      </c>
    </row>
    <row r="59" spans="1:20" ht="37.15" customHeight="1" x14ac:dyDescent="0.25">
      <c r="A59" s="11"/>
      <c r="B59" s="9"/>
      <c r="C59" s="9"/>
      <c r="D59" s="9"/>
      <c r="E59" s="9"/>
      <c r="F59" s="104" t="s">
        <v>425</v>
      </c>
      <c r="G59" s="36"/>
      <c r="H59" s="37" t="s">
        <v>427</v>
      </c>
      <c r="I59" s="45">
        <f>SUM(I60)</f>
        <v>0</v>
      </c>
      <c r="J59" s="45">
        <f>SUM(J60)</f>
        <v>0</v>
      </c>
      <c r="K59" s="45">
        <v>0</v>
      </c>
      <c r="L59" s="38">
        <f>SUM(L60)</f>
        <v>44480480</v>
      </c>
      <c r="M59" s="38">
        <f>SUM(M60)</f>
        <v>43903432.840000004</v>
      </c>
      <c r="N59" s="38">
        <f t="shared" si="22"/>
        <v>98.702695744290537</v>
      </c>
      <c r="O59" s="38">
        <f t="shared" si="23"/>
        <v>44480480</v>
      </c>
      <c r="P59" s="99"/>
      <c r="Q59" s="100"/>
      <c r="R59" s="91"/>
      <c r="S59" s="58">
        <f t="shared" si="24"/>
        <v>43903432.840000004</v>
      </c>
      <c r="T59" s="62">
        <f t="shared" si="25"/>
        <v>98.702695744290537</v>
      </c>
    </row>
    <row r="60" spans="1:20" ht="52.9" customHeight="1" x14ac:dyDescent="0.25">
      <c r="A60" s="11"/>
      <c r="B60" s="9"/>
      <c r="C60" s="9"/>
      <c r="D60" s="9"/>
      <c r="E60" s="9"/>
      <c r="F60" s="92" t="s">
        <v>426</v>
      </c>
      <c r="G60" s="36"/>
      <c r="H60" s="36" t="s">
        <v>428</v>
      </c>
      <c r="I60" s="45">
        <v>0</v>
      </c>
      <c r="J60" s="45">
        <v>0</v>
      </c>
      <c r="K60" s="45">
        <v>0</v>
      </c>
      <c r="L60" s="45">
        <v>44480480</v>
      </c>
      <c r="M60" s="45">
        <v>43903432.840000004</v>
      </c>
      <c r="N60" s="45">
        <f t="shared" si="22"/>
        <v>98.702695744290537</v>
      </c>
      <c r="O60" s="45">
        <f t="shared" si="23"/>
        <v>44480480</v>
      </c>
      <c r="P60" s="97"/>
      <c r="Q60" s="98"/>
      <c r="R60" s="90"/>
      <c r="S60" s="59">
        <f t="shared" si="24"/>
        <v>43903432.840000004</v>
      </c>
      <c r="T60" s="85">
        <f t="shared" si="25"/>
        <v>98.702695744290537</v>
      </c>
    </row>
    <row r="61" spans="1:20" ht="60.75" x14ac:dyDescent="0.25">
      <c r="A61" s="10"/>
      <c r="B61" s="9"/>
      <c r="C61" s="9"/>
      <c r="D61" s="9"/>
      <c r="E61" s="9"/>
      <c r="F61" s="30" t="s">
        <v>230</v>
      </c>
      <c r="G61" s="37" t="s">
        <v>44</v>
      </c>
      <c r="H61" s="37" t="s">
        <v>429</v>
      </c>
      <c r="I61" s="58">
        <f>SUM(I63)</f>
        <v>0</v>
      </c>
      <c r="J61" s="58">
        <v>0</v>
      </c>
      <c r="K61" s="45">
        <v>0</v>
      </c>
      <c r="L61" s="58">
        <f>SUM(L63)</f>
        <v>740982.34</v>
      </c>
      <c r="M61" s="58">
        <f>SUM(M63)</f>
        <v>740982.34</v>
      </c>
      <c r="N61" s="38">
        <f>SUM(M61/L61*100)</f>
        <v>100</v>
      </c>
      <c r="O61" s="38">
        <f>SUM(I61,L61)</f>
        <v>740982.34</v>
      </c>
      <c r="P61" s="101"/>
      <c r="Q61" s="91"/>
      <c r="R61" s="91"/>
      <c r="S61" s="58">
        <f>SUM(J61,M61)</f>
        <v>740982.34</v>
      </c>
      <c r="T61" s="62">
        <f>SUM(S61/O61*100)</f>
        <v>100</v>
      </c>
    </row>
    <row r="62" spans="1:20" ht="30" hidden="1" x14ac:dyDescent="0.25">
      <c r="A62" s="10"/>
      <c r="B62" s="9"/>
      <c r="C62" s="9"/>
      <c r="D62" s="9"/>
      <c r="E62" s="9"/>
      <c r="F62" s="5" t="s">
        <v>90</v>
      </c>
      <c r="G62" s="36" t="s">
        <v>28</v>
      </c>
      <c r="H62" s="36" t="s">
        <v>57</v>
      </c>
      <c r="I62" s="59">
        <f>SUM(I63)</f>
        <v>0</v>
      </c>
      <c r="J62" s="59"/>
      <c r="K62" s="59"/>
      <c r="L62" s="59">
        <f>SUM(L63)</f>
        <v>740982.34</v>
      </c>
      <c r="M62" s="59"/>
      <c r="N62" s="59"/>
      <c r="O62" s="45">
        <f>SUM(I62:L62)</f>
        <v>740982.34</v>
      </c>
      <c r="P62" s="86"/>
      <c r="Q62" s="90"/>
      <c r="R62" s="90"/>
      <c r="S62" s="86"/>
      <c r="T62" s="84"/>
    </row>
    <row r="63" spans="1:20" ht="36" customHeight="1" thickBot="1" x14ac:dyDescent="0.3">
      <c r="A63" s="10"/>
      <c r="B63" s="9"/>
      <c r="C63" s="9"/>
      <c r="D63" s="9"/>
      <c r="E63" s="9"/>
      <c r="F63" s="22" t="s">
        <v>59</v>
      </c>
      <c r="G63" s="36" t="s">
        <v>28</v>
      </c>
      <c r="H63" s="36" t="s">
        <v>430</v>
      </c>
      <c r="I63" s="59">
        <v>0</v>
      </c>
      <c r="J63" s="59">
        <v>0</v>
      </c>
      <c r="K63" s="45">
        <v>0</v>
      </c>
      <c r="L63" s="59">
        <v>740982.34</v>
      </c>
      <c r="M63" s="59">
        <v>740982.34</v>
      </c>
      <c r="N63" s="45">
        <f>SUM(M63/L63*100)</f>
        <v>100</v>
      </c>
      <c r="O63" s="45">
        <f>SUM(I63,L63)</f>
        <v>740982.34</v>
      </c>
      <c r="P63" s="86"/>
      <c r="Q63" s="90"/>
      <c r="R63" s="90"/>
      <c r="S63" s="59">
        <f>SUM(J63,M63)</f>
        <v>740982.34</v>
      </c>
      <c r="T63" s="85">
        <f>SUM(S63/O63*100)</f>
        <v>100</v>
      </c>
    </row>
    <row r="64" spans="1:20" ht="43.15" customHeight="1" x14ac:dyDescent="0.25">
      <c r="A64" s="10"/>
      <c r="B64" s="9"/>
      <c r="C64" s="9"/>
      <c r="D64" s="9"/>
      <c r="E64" s="9"/>
      <c r="F64" s="105" t="s">
        <v>431</v>
      </c>
      <c r="G64" s="36"/>
      <c r="H64" s="37" t="s">
        <v>432</v>
      </c>
      <c r="I64" s="58">
        <f>SUM(I65)</f>
        <v>0</v>
      </c>
      <c r="J64" s="59">
        <v>0</v>
      </c>
      <c r="K64" s="45">
        <v>0</v>
      </c>
      <c r="L64" s="58">
        <f>SUM(L65)</f>
        <v>767478</v>
      </c>
      <c r="M64" s="58">
        <f>SUM(M65)</f>
        <v>561099.43000000005</v>
      </c>
      <c r="N64" s="38">
        <f t="shared" ref="N64:N65" si="30">SUM(M64/L64*100)</f>
        <v>73.109513236861517</v>
      </c>
      <c r="O64" s="38">
        <f>SUM(I64,L64)</f>
        <v>767478</v>
      </c>
      <c r="P64" s="101"/>
      <c r="Q64" s="91"/>
      <c r="R64" s="91"/>
      <c r="S64" s="58">
        <f>SUM(J64,M64)</f>
        <v>561099.43000000005</v>
      </c>
      <c r="T64" s="62">
        <f t="shared" ref="T64:T65" si="31">SUM(S64/O64*100)</f>
        <v>73.109513236861517</v>
      </c>
    </row>
    <row r="65" spans="1:20" ht="37.15" customHeight="1" x14ac:dyDescent="0.25">
      <c r="A65" s="10"/>
      <c r="B65" s="9"/>
      <c r="C65" s="9"/>
      <c r="D65" s="9"/>
      <c r="E65" s="9"/>
      <c r="F65" s="93" t="s">
        <v>433</v>
      </c>
      <c r="G65" s="36"/>
      <c r="H65" s="36" t="s">
        <v>434</v>
      </c>
      <c r="I65" s="59">
        <v>0</v>
      </c>
      <c r="J65" s="59">
        <v>0</v>
      </c>
      <c r="K65" s="45">
        <v>0</v>
      </c>
      <c r="L65" s="59">
        <v>767478</v>
      </c>
      <c r="M65" s="59">
        <v>561099.43000000005</v>
      </c>
      <c r="N65" s="45">
        <f t="shared" si="30"/>
        <v>73.109513236861517</v>
      </c>
      <c r="O65" s="45">
        <f>SUM(I65,L65)</f>
        <v>767478</v>
      </c>
      <c r="P65" s="86"/>
      <c r="Q65" s="90"/>
      <c r="R65" s="90"/>
      <c r="S65" s="59">
        <f>SUM(J65,M65)</f>
        <v>561099.43000000005</v>
      </c>
      <c r="T65" s="85">
        <f t="shared" si="31"/>
        <v>73.109513236861517</v>
      </c>
    </row>
    <row r="66" spans="1:20" ht="29.25" x14ac:dyDescent="0.25">
      <c r="A66" s="11" t="s">
        <v>13</v>
      </c>
      <c r="B66" s="9"/>
      <c r="C66" s="9"/>
      <c r="D66" s="9"/>
      <c r="E66" s="9"/>
      <c r="F66" s="20" t="s">
        <v>293</v>
      </c>
      <c r="G66" s="37" t="s">
        <v>44</v>
      </c>
      <c r="H66" s="37" t="s">
        <v>123</v>
      </c>
      <c r="I66" s="58">
        <f>SUM(I67,I75,I82,I89)</f>
        <v>28726315.349999998</v>
      </c>
      <c r="J66" s="58">
        <f>SUM(J67,J75,J82,J89)</f>
        <v>27999288.849999998</v>
      </c>
      <c r="K66" s="38">
        <f>SUM(J66/I66*100)</f>
        <v>97.469127205692956</v>
      </c>
      <c r="L66" s="58">
        <f>SUM(L67,L75,L82,L89)</f>
        <v>298395.19</v>
      </c>
      <c r="M66" s="58">
        <f>SUM(M67,M75,M82,M89)</f>
        <v>298395.19</v>
      </c>
      <c r="N66" s="38">
        <f t="shared" ref="N66" si="32">SUM(M66/L66*100)</f>
        <v>100</v>
      </c>
      <c r="O66" s="58">
        <f>SUM(O67,O75,O82,O89)</f>
        <v>29024710.539999999</v>
      </c>
      <c r="P66" s="86"/>
      <c r="Q66" s="90"/>
      <c r="R66" s="90"/>
      <c r="S66" s="58">
        <f>SUM(J66,M66)</f>
        <v>28297684.039999999</v>
      </c>
      <c r="T66" s="62">
        <f>SUM(S66/O66*100)</f>
        <v>97.495146423603231</v>
      </c>
    </row>
    <row r="67" spans="1:20" ht="27.6" customHeight="1" x14ac:dyDescent="0.25">
      <c r="A67" s="11"/>
      <c r="B67" s="9"/>
      <c r="C67" s="9"/>
      <c r="D67" s="9"/>
      <c r="E67" s="9"/>
      <c r="F67" s="29" t="s">
        <v>294</v>
      </c>
      <c r="G67" s="36" t="s">
        <v>29</v>
      </c>
      <c r="H67" s="37" t="s">
        <v>124</v>
      </c>
      <c r="I67" s="58">
        <f>SUM(I68)</f>
        <v>18302443.759999998</v>
      </c>
      <c r="J67" s="58">
        <f>SUM(J68)</f>
        <v>17595842.419999998</v>
      </c>
      <c r="K67" s="38">
        <f>SUM(J67/I67*100)</f>
        <v>96.139306044232868</v>
      </c>
      <c r="L67" s="59">
        <f>SUM(L68:L72)</f>
        <v>0</v>
      </c>
      <c r="M67" s="59">
        <f>SUM(M68:M72)</f>
        <v>0</v>
      </c>
      <c r="N67" s="45">
        <v>0</v>
      </c>
      <c r="O67" s="38">
        <f>SUM(I67,L67)</f>
        <v>18302443.759999998</v>
      </c>
      <c r="P67" s="86"/>
      <c r="Q67" s="90"/>
      <c r="R67" s="90"/>
      <c r="S67" s="58">
        <f>SUM(J67,M67)</f>
        <v>17595842.419999998</v>
      </c>
      <c r="T67" s="62">
        <f>SUM(S67/O67*100)</f>
        <v>96.139306044232868</v>
      </c>
    </row>
    <row r="68" spans="1:20" ht="28.15" customHeight="1" x14ac:dyDescent="0.25">
      <c r="A68" s="11"/>
      <c r="B68" s="9"/>
      <c r="C68" s="9"/>
      <c r="D68" s="9"/>
      <c r="E68" s="9"/>
      <c r="F68" s="40" t="s">
        <v>173</v>
      </c>
      <c r="G68" s="36"/>
      <c r="H68" s="36" t="s">
        <v>125</v>
      </c>
      <c r="I68" s="58">
        <f>SUM(I69:I74)</f>
        <v>18302443.759999998</v>
      </c>
      <c r="J68" s="58">
        <f>SUM(J69:J74)</f>
        <v>17595842.419999998</v>
      </c>
      <c r="K68" s="38">
        <f t="shared" ref="K68:K81" si="33">SUM(J68/I68*100)</f>
        <v>96.139306044232868</v>
      </c>
      <c r="L68" s="58">
        <f>SUM(L69:L74)</f>
        <v>0</v>
      </c>
      <c r="M68" s="58">
        <f>SUM(M69:M74)</f>
        <v>0</v>
      </c>
      <c r="N68" s="45">
        <v>0</v>
      </c>
      <c r="O68" s="58">
        <f>SUM(O69:O74)</f>
        <v>18302443.759999998</v>
      </c>
      <c r="P68" s="86"/>
      <c r="Q68" s="90"/>
      <c r="R68" s="90"/>
      <c r="S68" s="58">
        <f>SUM(S69:S74)</f>
        <v>17595842.419999998</v>
      </c>
      <c r="T68" s="62">
        <f t="shared" ref="T68:T81" si="34">SUM(S68/O68*100)</f>
        <v>96.139306044232868</v>
      </c>
    </row>
    <row r="69" spans="1:20" ht="19.149999999999999" customHeight="1" x14ac:dyDescent="0.25">
      <c r="A69" s="11"/>
      <c r="B69" s="9"/>
      <c r="C69" s="9"/>
      <c r="D69" s="9"/>
      <c r="E69" s="9"/>
      <c r="F69" s="21" t="s">
        <v>72</v>
      </c>
      <c r="G69" s="36" t="s">
        <v>29</v>
      </c>
      <c r="H69" s="36" t="s">
        <v>127</v>
      </c>
      <c r="I69" s="59">
        <v>203702.79</v>
      </c>
      <c r="J69" s="59">
        <v>203702.79</v>
      </c>
      <c r="K69" s="45">
        <f t="shared" si="33"/>
        <v>100</v>
      </c>
      <c r="L69" s="59"/>
      <c r="M69" s="59"/>
      <c r="N69" s="38"/>
      <c r="O69" s="45">
        <f t="shared" ref="O69" si="35">SUM(I69,L69)</f>
        <v>203702.79</v>
      </c>
      <c r="P69" s="86"/>
      <c r="Q69" s="90"/>
      <c r="R69" s="90"/>
      <c r="S69" s="59">
        <f t="shared" ref="S69:S81" si="36">SUM(J69,M69)</f>
        <v>203702.79</v>
      </c>
      <c r="T69" s="85">
        <f t="shared" si="34"/>
        <v>100</v>
      </c>
    </row>
    <row r="70" spans="1:20" ht="26.45" hidden="1" customHeight="1" x14ac:dyDescent="0.25">
      <c r="A70" s="11"/>
      <c r="B70" s="9"/>
      <c r="C70" s="9"/>
      <c r="D70" s="9"/>
      <c r="E70" s="9"/>
      <c r="F70" s="21" t="s">
        <v>319</v>
      </c>
      <c r="G70" s="36"/>
      <c r="H70" s="36" t="s">
        <v>320</v>
      </c>
      <c r="I70" s="59">
        <v>0</v>
      </c>
      <c r="J70" s="59">
        <v>0</v>
      </c>
      <c r="K70" s="45" t="e">
        <f t="shared" si="33"/>
        <v>#DIV/0!</v>
      </c>
      <c r="L70" s="59">
        <v>0</v>
      </c>
      <c r="M70" s="59">
        <v>0</v>
      </c>
      <c r="N70" s="38">
        <v>0</v>
      </c>
      <c r="O70" s="45">
        <f>SUM(I70,L70)</f>
        <v>0</v>
      </c>
      <c r="P70" s="86"/>
      <c r="Q70" s="90"/>
      <c r="R70" s="90"/>
      <c r="S70" s="59">
        <f t="shared" si="36"/>
        <v>0</v>
      </c>
      <c r="T70" s="85" t="e">
        <f t="shared" si="34"/>
        <v>#DIV/0!</v>
      </c>
    </row>
    <row r="71" spans="1:20" ht="16.149999999999999" hidden="1" customHeight="1" x14ac:dyDescent="0.25">
      <c r="A71" s="11"/>
      <c r="B71" s="9"/>
      <c r="C71" s="9"/>
      <c r="D71" s="9"/>
      <c r="E71" s="9"/>
      <c r="F71" s="21" t="s">
        <v>485</v>
      </c>
      <c r="G71" s="36"/>
      <c r="H71" s="36" t="s">
        <v>484</v>
      </c>
      <c r="I71" s="59">
        <v>0</v>
      </c>
      <c r="J71" s="59">
        <v>0</v>
      </c>
      <c r="K71" s="45"/>
      <c r="L71" s="59"/>
      <c r="M71" s="59"/>
      <c r="N71" s="38"/>
      <c r="O71" s="45">
        <f>SUM(I71,L71)</f>
        <v>0</v>
      </c>
      <c r="P71" s="86"/>
      <c r="Q71" s="90"/>
      <c r="R71" s="90"/>
      <c r="S71" s="59"/>
      <c r="T71" s="85"/>
    </row>
    <row r="72" spans="1:20" ht="25.15" customHeight="1" x14ac:dyDescent="0.25">
      <c r="A72" s="11"/>
      <c r="B72" s="9"/>
      <c r="C72" s="9"/>
      <c r="D72" s="9"/>
      <c r="E72" s="9"/>
      <c r="F72" s="21" t="s">
        <v>50</v>
      </c>
      <c r="G72" s="36" t="s">
        <v>29</v>
      </c>
      <c r="H72" s="36" t="s">
        <v>126</v>
      </c>
      <c r="I72" s="59">
        <v>18098740.969999999</v>
      </c>
      <c r="J72" s="59">
        <v>17392139.629999999</v>
      </c>
      <c r="K72" s="45">
        <f t="shared" si="33"/>
        <v>96.095853622242316</v>
      </c>
      <c r="L72" s="59">
        <v>0</v>
      </c>
      <c r="M72" s="59">
        <v>0</v>
      </c>
      <c r="N72" s="38">
        <v>0</v>
      </c>
      <c r="O72" s="45">
        <f t="shared" ref="O72:O81" si="37">SUM(I72,L72)</f>
        <v>18098740.969999999</v>
      </c>
      <c r="P72" s="86"/>
      <c r="Q72" s="90"/>
      <c r="R72" s="90"/>
      <c r="S72" s="59">
        <f t="shared" si="36"/>
        <v>17392139.629999999</v>
      </c>
      <c r="T72" s="85">
        <f t="shared" si="34"/>
        <v>96.095853622242316</v>
      </c>
    </row>
    <row r="73" spans="1:20" ht="25.9" hidden="1" customHeight="1" x14ac:dyDescent="0.25">
      <c r="A73" s="11"/>
      <c r="B73" s="9"/>
      <c r="C73" s="9"/>
      <c r="D73" s="9"/>
      <c r="E73" s="9"/>
      <c r="F73" s="21" t="s">
        <v>260</v>
      </c>
      <c r="G73" s="36"/>
      <c r="H73" s="36" t="s">
        <v>261</v>
      </c>
      <c r="I73" s="59">
        <v>0</v>
      </c>
      <c r="J73" s="59">
        <v>0</v>
      </c>
      <c r="K73" s="45"/>
      <c r="L73" s="59"/>
      <c r="M73" s="59"/>
      <c r="N73" s="45"/>
      <c r="O73" s="45">
        <f t="shared" si="37"/>
        <v>0</v>
      </c>
      <c r="P73" s="86"/>
      <c r="Q73" s="90"/>
      <c r="R73" s="90"/>
      <c r="S73" s="59">
        <f t="shared" si="36"/>
        <v>0</v>
      </c>
      <c r="T73" s="85" t="e">
        <f t="shared" si="34"/>
        <v>#DIV/0!</v>
      </c>
    </row>
    <row r="74" spans="1:20" ht="19.899999999999999" hidden="1" customHeight="1" x14ac:dyDescent="0.25">
      <c r="A74" s="11"/>
      <c r="B74" s="9"/>
      <c r="C74" s="9"/>
      <c r="D74" s="9"/>
      <c r="E74" s="9"/>
      <c r="F74" s="21" t="s">
        <v>262</v>
      </c>
      <c r="G74" s="36"/>
      <c r="H74" s="36" t="s">
        <v>263</v>
      </c>
      <c r="I74" s="59">
        <v>0</v>
      </c>
      <c r="J74" s="59">
        <v>0</v>
      </c>
      <c r="K74" s="45"/>
      <c r="L74" s="59"/>
      <c r="M74" s="59"/>
      <c r="N74" s="45"/>
      <c r="O74" s="45">
        <f t="shared" si="37"/>
        <v>0</v>
      </c>
      <c r="P74" s="86"/>
      <c r="Q74" s="90"/>
      <c r="R74" s="90"/>
      <c r="S74" s="59">
        <f>SUM(J74,M74)</f>
        <v>0</v>
      </c>
      <c r="T74" s="85" t="e">
        <f t="shared" si="34"/>
        <v>#DIV/0!</v>
      </c>
    </row>
    <row r="75" spans="1:20" ht="40.9" customHeight="1" x14ac:dyDescent="0.25">
      <c r="A75" s="7" t="s">
        <v>14</v>
      </c>
      <c r="B75" s="9" t="s">
        <v>29</v>
      </c>
      <c r="C75" s="9" t="s">
        <v>31</v>
      </c>
      <c r="D75" s="9"/>
      <c r="E75" s="9"/>
      <c r="F75" s="4" t="s">
        <v>295</v>
      </c>
      <c r="G75" s="36" t="s">
        <v>44</v>
      </c>
      <c r="H75" s="37" t="s">
        <v>128</v>
      </c>
      <c r="I75" s="58">
        <f>SUM(I76)</f>
        <v>6205788.0599999996</v>
      </c>
      <c r="J75" s="58">
        <f>SUM(J76)</f>
        <v>6189090.6999999993</v>
      </c>
      <c r="K75" s="38">
        <f t="shared" si="33"/>
        <v>99.730938926070891</v>
      </c>
      <c r="L75" s="58">
        <f>SUM(L76:L81)</f>
        <v>298395.19</v>
      </c>
      <c r="M75" s="58">
        <f>SUM(M76:M81)</f>
        <v>298395.19</v>
      </c>
      <c r="N75" s="38">
        <f>SUM(M75/L75*100)</f>
        <v>100</v>
      </c>
      <c r="O75" s="38">
        <f t="shared" si="37"/>
        <v>6504183.25</v>
      </c>
      <c r="P75" s="101"/>
      <c r="Q75" s="91"/>
      <c r="R75" s="91"/>
      <c r="S75" s="58">
        <f t="shared" si="36"/>
        <v>6487485.8899999997</v>
      </c>
      <c r="T75" s="62">
        <f t="shared" si="34"/>
        <v>99.743282755755686</v>
      </c>
    </row>
    <row r="76" spans="1:20" ht="15" customHeight="1" x14ac:dyDescent="0.25">
      <c r="A76" s="7"/>
      <c r="B76" s="9"/>
      <c r="C76" s="9"/>
      <c r="D76" s="9"/>
      <c r="E76" s="9"/>
      <c r="F76" s="47" t="s">
        <v>174</v>
      </c>
      <c r="G76" s="36"/>
      <c r="H76" s="36" t="s">
        <v>129</v>
      </c>
      <c r="I76" s="59">
        <f>SUM(I77:I81)</f>
        <v>6205788.0599999996</v>
      </c>
      <c r="J76" s="59">
        <f>SUM(J77:J81)</f>
        <v>6189090.6999999993</v>
      </c>
      <c r="K76" s="45">
        <f t="shared" si="33"/>
        <v>99.730938926070891</v>
      </c>
      <c r="L76" s="59">
        <v>0</v>
      </c>
      <c r="M76" s="59">
        <v>0</v>
      </c>
      <c r="N76" s="38">
        <v>0</v>
      </c>
      <c r="O76" s="45">
        <f t="shared" si="37"/>
        <v>6205788.0599999996</v>
      </c>
      <c r="P76" s="86"/>
      <c r="Q76" s="90"/>
      <c r="R76" s="90"/>
      <c r="S76" s="59">
        <f t="shared" si="36"/>
        <v>6189090.6999999993</v>
      </c>
      <c r="T76" s="85">
        <f t="shared" si="34"/>
        <v>99.730938926070891</v>
      </c>
    </row>
    <row r="77" spans="1:20" ht="24" customHeight="1" x14ac:dyDescent="0.25">
      <c r="A77" s="7"/>
      <c r="B77" s="9"/>
      <c r="C77" s="9"/>
      <c r="D77" s="9"/>
      <c r="E77" s="9"/>
      <c r="F77" s="21" t="s">
        <v>73</v>
      </c>
      <c r="G77" s="36" t="s">
        <v>29</v>
      </c>
      <c r="H77" s="36" t="s">
        <v>131</v>
      </c>
      <c r="I77" s="59">
        <v>50000</v>
      </c>
      <c r="J77" s="59">
        <v>50000</v>
      </c>
      <c r="K77" s="45">
        <f t="shared" si="33"/>
        <v>100</v>
      </c>
      <c r="L77" s="59">
        <v>0</v>
      </c>
      <c r="M77" s="59">
        <v>0</v>
      </c>
      <c r="N77" s="38">
        <v>0</v>
      </c>
      <c r="O77" s="45">
        <f t="shared" si="37"/>
        <v>50000</v>
      </c>
      <c r="P77" s="86"/>
      <c r="Q77" s="90"/>
      <c r="R77" s="90"/>
      <c r="S77" s="59">
        <f t="shared" si="36"/>
        <v>50000</v>
      </c>
      <c r="T77" s="85">
        <f t="shared" si="34"/>
        <v>100</v>
      </c>
    </row>
    <row r="78" spans="1:20" ht="24.6" customHeight="1" x14ac:dyDescent="0.25">
      <c r="A78" s="7"/>
      <c r="B78" s="9"/>
      <c r="C78" s="9"/>
      <c r="D78" s="9"/>
      <c r="E78" s="9"/>
      <c r="F78" s="21" t="s">
        <v>50</v>
      </c>
      <c r="G78" s="36" t="s">
        <v>29</v>
      </c>
      <c r="H78" s="36" t="s">
        <v>130</v>
      </c>
      <c r="I78" s="59">
        <v>6153428.25</v>
      </c>
      <c r="J78" s="59">
        <v>6136730.8899999997</v>
      </c>
      <c r="K78" s="45">
        <f t="shared" si="33"/>
        <v>99.728649472755279</v>
      </c>
      <c r="L78" s="59">
        <v>0</v>
      </c>
      <c r="M78" s="59">
        <v>0</v>
      </c>
      <c r="N78" s="38">
        <v>0</v>
      </c>
      <c r="O78" s="45">
        <f t="shared" si="37"/>
        <v>6153428.25</v>
      </c>
      <c r="P78" s="86"/>
      <c r="Q78" s="90"/>
      <c r="R78" s="90"/>
      <c r="S78" s="59">
        <f t="shared" si="36"/>
        <v>6136730.8899999997</v>
      </c>
      <c r="T78" s="85">
        <f t="shared" si="34"/>
        <v>99.728649472755279</v>
      </c>
    </row>
    <row r="79" spans="1:20" ht="40.15" customHeight="1" x14ac:dyDescent="0.25">
      <c r="A79" s="7"/>
      <c r="B79" s="9"/>
      <c r="C79" s="9"/>
      <c r="D79" s="9"/>
      <c r="E79" s="9"/>
      <c r="F79" s="21" t="s">
        <v>321</v>
      </c>
      <c r="G79" s="36" t="s">
        <v>29</v>
      </c>
      <c r="H79" s="36" t="s">
        <v>322</v>
      </c>
      <c r="I79" s="59">
        <v>1507.55</v>
      </c>
      <c r="J79" s="59">
        <v>1507.55</v>
      </c>
      <c r="K79" s="45">
        <f t="shared" si="33"/>
        <v>100</v>
      </c>
      <c r="L79" s="59">
        <v>149247.45000000001</v>
      </c>
      <c r="M79" s="59">
        <v>149247.45000000001</v>
      </c>
      <c r="N79" s="45">
        <f>SUM(M79/L79*100)</f>
        <v>100</v>
      </c>
      <c r="O79" s="45">
        <f t="shared" si="37"/>
        <v>150755</v>
      </c>
      <c r="P79" s="86"/>
      <c r="Q79" s="90"/>
      <c r="R79" s="90"/>
      <c r="S79" s="59">
        <f t="shared" si="36"/>
        <v>150755</v>
      </c>
      <c r="T79" s="85">
        <f t="shared" si="34"/>
        <v>100</v>
      </c>
    </row>
    <row r="80" spans="1:20" ht="40.15" customHeight="1" x14ac:dyDescent="0.25">
      <c r="A80" s="7"/>
      <c r="B80" s="9"/>
      <c r="C80" s="9"/>
      <c r="D80" s="9"/>
      <c r="E80" s="9"/>
      <c r="F80" s="21" t="s">
        <v>486</v>
      </c>
      <c r="G80" s="36"/>
      <c r="H80" s="36" t="s">
        <v>488</v>
      </c>
      <c r="I80" s="59">
        <v>284.13</v>
      </c>
      <c r="J80" s="59">
        <v>284.13</v>
      </c>
      <c r="K80" s="45">
        <f t="shared" si="33"/>
        <v>100</v>
      </c>
      <c r="L80" s="59">
        <v>49715.87</v>
      </c>
      <c r="M80" s="59">
        <v>49715.87</v>
      </c>
      <c r="N80" s="45">
        <f>SUM(M80/L80*100)</f>
        <v>100</v>
      </c>
      <c r="O80" s="45">
        <f t="shared" si="37"/>
        <v>50000</v>
      </c>
      <c r="P80" s="86"/>
      <c r="Q80" s="90"/>
      <c r="R80" s="90"/>
      <c r="S80" s="59">
        <f t="shared" si="36"/>
        <v>50000</v>
      </c>
      <c r="T80" s="85">
        <f t="shared" si="34"/>
        <v>100</v>
      </c>
    </row>
    <row r="81" spans="1:20" ht="27.6" customHeight="1" x14ac:dyDescent="0.25">
      <c r="A81" s="7"/>
      <c r="B81" s="9"/>
      <c r="C81" s="9"/>
      <c r="D81" s="9"/>
      <c r="E81" s="9"/>
      <c r="F81" s="21" t="s">
        <v>489</v>
      </c>
      <c r="G81" s="36" t="s">
        <v>29</v>
      </c>
      <c r="H81" s="36" t="s">
        <v>487</v>
      </c>
      <c r="I81" s="59">
        <v>568.13</v>
      </c>
      <c r="J81" s="59">
        <v>568.13</v>
      </c>
      <c r="K81" s="45">
        <f t="shared" si="33"/>
        <v>100</v>
      </c>
      <c r="L81" s="59">
        <v>99431.87</v>
      </c>
      <c r="M81" s="59">
        <v>99431.87</v>
      </c>
      <c r="N81" s="45">
        <f>SUM(M81/L81*100)</f>
        <v>100</v>
      </c>
      <c r="O81" s="45">
        <f t="shared" si="37"/>
        <v>100000</v>
      </c>
      <c r="P81" s="86"/>
      <c r="Q81" s="90"/>
      <c r="R81" s="90"/>
      <c r="S81" s="59">
        <f t="shared" si="36"/>
        <v>100000</v>
      </c>
      <c r="T81" s="86">
        <f t="shared" si="34"/>
        <v>100</v>
      </c>
    </row>
    <row r="82" spans="1:20" ht="43.5" x14ac:dyDescent="0.25">
      <c r="A82" s="7"/>
      <c r="B82" s="9"/>
      <c r="C82" s="9" t="s">
        <v>37</v>
      </c>
      <c r="D82" s="9"/>
      <c r="E82" s="9"/>
      <c r="F82" s="4" t="s">
        <v>296</v>
      </c>
      <c r="G82" s="36" t="s">
        <v>29</v>
      </c>
      <c r="H82" s="37" t="s">
        <v>132</v>
      </c>
      <c r="I82" s="58">
        <f>SUM(I84,I86)</f>
        <v>479574.73</v>
      </c>
      <c r="J82" s="58">
        <f>SUM(J83,J86)</f>
        <v>479574.73</v>
      </c>
      <c r="K82" s="38">
        <f>SUM(J82/I82*100)</f>
        <v>100</v>
      </c>
      <c r="L82" s="59">
        <v>0</v>
      </c>
      <c r="M82" s="59">
        <v>0</v>
      </c>
      <c r="N82" s="38">
        <v>0</v>
      </c>
      <c r="O82" s="38">
        <f>SUM(I82,L82)</f>
        <v>479574.73</v>
      </c>
      <c r="P82" s="101"/>
      <c r="Q82" s="91"/>
      <c r="R82" s="91"/>
      <c r="S82" s="58">
        <f>SUM(J82,M82)</f>
        <v>479574.73</v>
      </c>
      <c r="T82" s="62">
        <f>SUM(S82/O82*100)</f>
        <v>100</v>
      </c>
    </row>
    <row r="83" spans="1:20" ht="27" x14ac:dyDescent="0.25">
      <c r="A83" s="7"/>
      <c r="B83" s="9"/>
      <c r="C83" s="9"/>
      <c r="D83" s="9"/>
      <c r="E83" s="9"/>
      <c r="F83" s="47" t="s">
        <v>175</v>
      </c>
      <c r="G83" s="36"/>
      <c r="H83" s="36" t="s">
        <v>133</v>
      </c>
      <c r="I83" s="59">
        <f>SUM(I84)</f>
        <v>52982.32</v>
      </c>
      <c r="J83" s="59">
        <f>SUM(J84)</f>
        <v>52982.32</v>
      </c>
      <c r="K83" s="45">
        <f>SUM(J83/I83*100)</f>
        <v>100</v>
      </c>
      <c r="L83" s="59">
        <v>0</v>
      </c>
      <c r="M83" s="59">
        <v>0</v>
      </c>
      <c r="N83" s="38">
        <v>0</v>
      </c>
      <c r="O83" s="45">
        <f>SUM(I83,L83)</f>
        <v>52982.32</v>
      </c>
      <c r="P83" s="86"/>
      <c r="Q83" s="90"/>
      <c r="R83" s="90"/>
      <c r="S83" s="59">
        <f>SUM(J83,M83)</f>
        <v>52982.32</v>
      </c>
      <c r="T83" s="85">
        <f>SUM(S83/O83*100)</f>
        <v>100</v>
      </c>
    </row>
    <row r="84" spans="1:20" ht="16.149999999999999" customHeight="1" x14ac:dyDescent="0.25">
      <c r="A84" s="7" t="s">
        <v>15</v>
      </c>
      <c r="B84" s="9">
        <v>982</v>
      </c>
      <c r="C84" s="9" t="s">
        <v>37</v>
      </c>
      <c r="D84" s="9"/>
      <c r="E84" s="9"/>
      <c r="F84" s="21" t="s">
        <v>74</v>
      </c>
      <c r="G84" s="36" t="s">
        <v>29</v>
      </c>
      <c r="H84" s="36" t="s">
        <v>134</v>
      </c>
      <c r="I84" s="59">
        <v>52982.32</v>
      </c>
      <c r="J84" s="59">
        <v>52982.32</v>
      </c>
      <c r="K84" s="45">
        <f>SUM(J84/I84*100)</f>
        <v>100</v>
      </c>
      <c r="L84" s="59">
        <v>0</v>
      </c>
      <c r="M84" s="59">
        <v>0</v>
      </c>
      <c r="N84" s="38">
        <v>0</v>
      </c>
      <c r="O84" s="45">
        <f>SUM(I84,L84)</f>
        <v>52982.32</v>
      </c>
      <c r="P84" s="86"/>
      <c r="Q84" s="90"/>
      <c r="R84" s="90"/>
      <c r="S84" s="59">
        <f>SUM(J84,M84)</f>
        <v>52982.32</v>
      </c>
      <c r="T84" s="85">
        <f>SUM(S84/O84*100)</f>
        <v>100</v>
      </c>
    </row>
    <row r="85" spans="1:20" hidden="1" x14ac:dyDescent="0.25">
      <c r="A85" s="7"/>
      <c r="B85" s="9" t="s">
        <v>29</v>
      </c>
      <c r="C85" s="9" t="s">
        <v>37</v>
      </c>
      <c r="D85" s="9"/>
      <c r="E85" s="9"/>
      <c r="F85" s="5" t="s">
        <v>38</v>
      </c>
      <c r="G85" s="37" t="s">
        <v>44</v>
      </c>
      <c r="H85" s="37" t="s">
        <v>45</v>
      </c>
      <c r="I85" s="59">
        <v>0</v>
      </c>
      <c r="J85" s="59"/>
      <c r="K85" s="59"/>
      <c r="L85" s="59">
        <v>390</v>
      </c>
      <c r="M85" s="59"/>
      <c r="N85" s="59"/>
      <c r="O85" s="45">
        <f t="shared" ref="O85:O207" si="38">SUM(I85:L85)</f>
        <v>390</v>
      </c>
      <c r="P85" s="86"/>
      <c r="Q85" s="90"/>
      <c r="R85" s="90"/>
      <c r="S85" s="86"/>
      <c r="T85" s="84"/>
    </row>
    <row r="86" spans="1:20" ht="27" x14ac:dyDescent="0.25">
      <c r="A86" s="7"/>
      <c r="B86" s="9"/>
      <c r="C86" s="9"/>
      <c r="D86" s="9"/>
      <c r="E86" s="9"/>
      <c r="F86" s="47" t="s">
        <v>177</v>
      </c>
      <c r="G86" s="37"/>
      <c r="H86" s="36" t="s">
        <v>178</v>
      </c>
      <c r="I86" s="59">
        <f>SUM(I87:I88)</f>
        <v>426592.41</v>
      </c>
      <c r="J86" s="59">
        <f>SUM(J87)</f>
        <v>426592.41</v>
      </c>
      <c r="K86" s="45">
        <f>SUM(J86/I86*100)</f>
        <v>100</v>
      </c>
      <c r="L86" s="59">
        <v>0</v>
      </c>
      <c r="M86" s="59">
        <v>0</v>
      </c>
      <c r="N86" s="38">
        <v>0</v>
      </c>
      <c r="O86" s="45">
        <f>SUM(I86,L86)</f>
        <v>426592.41</v>
      </c>
      <c r="P86" s="86"/>
      <c r="Q86" s="90"/>
      <c r="R86" s="90"/>
      <c r="S86" s="59">
        <f>SUM(J86,M86)</f>
        <v>426592.41</v>
      </c>
      <c r="T86" s="85">
        <f>SUM(S86/O86*100)</f>
        <v>100</v>
      </c>
    </row>
    <row r="87" spans="1:20" ht="13.15" customHeight="1" x14ac:dyDescent="0.25">
      <c r="A87" s="7"/>
      <c r="B87" s="9"/>
      <c r="C87" s="9"/>
      <c r="D87" s="9"/>
      <c r="E87" s="9"/>
      <c r="F87" s="31" t="s">
        <v>226</v>
      </c>
      <c r="G87" s="37"/>
      <c r="H87" s="36" t="s">
        <v>179</v>
      </c>
      <c r="I87" s="59">
        <v>426592.41</v>
      </c>
      <c r="J87" s="59">
        <v>426592.41</v>
      </c>
      <c r="K87" s="45">
        <f>SUM(J87/I87*100)</f>
        <v>100</v>
      </c>
      <c r="L87" s="59">
        <v>0</v>
      </c>
      <c r="M87" s="59">
        <v>0</v>
      </c>
      <c r="N87" s="38">
        <v>0</v>
      </c>
      <c r="O87" s="45">
        <f>SUM(I87,L87)</f>
        <v>426592.41</v>
      </c>
      <c r="P87" s="86"/>
      <c r="Q87" s="90"/>
      <c r="R87" s="90"/>
      <c r="S87" s="59">
        <f>SUM(J87,M87)</f>
        <v>426592.41</v>
      </c>
      <c r="T87" s="85">
        <f>SUM(S87/O87*100)</f>
        <v>100</v>
      </c>
    </row>
    <row r="88" spans="1:20" ht="24.75" hidden="1" x14ac:dyDescent="0.25">
      <c r="A88" s="7"/>
      <c r="B88" s="9"/>
      <c r="C88" s="9"/>
      <c r="D88" s="9"/>
      <c r="E88" s="9"/>
      <c r="F88" s="31" t="s">
        <v>323</v>
      </c>
      <c r="G88" s="37"/>
      <c r="H88" s="36" t="s">
        <v>324</v>
      </c>
      <c r="I88" s="59">
        <v>0</v>
      </c>
      <c r="J88" s="59"/>
      <c r="K88" s="45"/>
      <c r="L88" s="59"/>
      <c r="M88" s="59"/>
      <c r="N88" s="38"/>
      <c r="O88" s="45">
        <f>SUM(I88,L88)</f>
        <v>0</v>
      </c>
      <c r="P88" s="86"/>
      <c r="Q88" s="90"/>
      <c r="R88" s="90"/>
      <c r="S88" s="59">
        <f>SUM(J88,M88)</f>
        <v>0</v>
      </c>
      <c r="T88" s="85" t="e">
        <f>SUM(S88/O88*100)</f>
        <v>#DIV/0!</v>
      </c>
    </row>
    <row r="89" spans="1:20" ht="29.25" x14ac:dyDescent="0.25">
      <c r="A89" s="7"/>
      <c r="B89" s="9"/>
      <c r="C89" s="9"/>
      <c r="D89" s="9"/>
      <c r="E89" s="9"/>
      <c r="F89" s="4" t="s">
        <v>176</v>
      </c>
      <c r="G89" s="36" t="s">
        <v>29</v>
      </c>
      <c r="H89" s="37" t="s">
        <v>123</v>
      </c>
      <c r="I89" s="58">
        <f>SUM(I90)</f>
        <v>3738508.8</v>
      </c>
      <c r="J89" s="58">
        <f>SUM(J90)</f>
        <v>3734781</v>
      </c>
      <c r="K89" s="45">
        <f>SUM(J89/I89*100)</f>
        <v>99.900286445761481</v>
      </c>
      <c r="L89" s="59">
        <v>0</v>
      </c>
      <c r="M89" s="59">
        <v>0</v>
      </c>
      <c r="N89" s="38">
        <v>0</v>
      </c>
      <c r="O89" s="38">
        <f>SUM(I89,L89)</f>
        <v>3738508.8</v>
      </c>
      <c r="P89" s="86"/>
      <c r="Q89" s="90"/>
      <c r="R89" s="90"/>
      <c r="S89" s="58">
        <f>SUM(J89,M89)</f>
        <v>3734781</v>
      </c>
      <c r="T89" s="62">
        <f>SUM(S89/O89*100)</f>
        <v>99.900286445761481</v>
      </c>
    </row>
    <row r="90" spans="1:20" ht="24.75" x14ac:dyDescent="0.25">
      <c r="A90" s="7"/>
      <c r="B90" s="9"/>
      <c r="C90" s="9"/>
      <c r="D90" s="9"/>
      <c r="E90" s="9"/>
      <c r="F90" s="21" t="s">
        <v>50</v>
      </c>
      <c r="G90" s="36" t="s">
        <v>29</v>
      </c>
      <c r="H90" s="36" t="s">
        <v>415</v>
      </c>
      <c r="I90" s="59">
        <v>3738508.8</v>
      </c>
      <c r="J90" s="59">
        <v>3734781</v>
      </c>
      <c r="K90" s="45">
        <f>SUM(J90/I90*100)</f>
        <v>99.900286445761481</v>
      </c>
      <c r="L90" s="59">
        <v>0</v>
      </c>
      <c r="M90" s="59">
        <v>0</v>
      </c>
      <c r="N90" s="38">
        <v>0</v>
      </c>
      <c r="O90" s="45">
        <f>SUM(I90,L90)</f>
        <v>3738508.8</v>
      </c>
      <c r="P90" s="86"/>
      <c r="Q90" s="90"/>
      <c r="R90" s="90"/>
      <c r="S90" s="59">
        <f>SUM(J90,M90)</f>
        <v>3734781</v>
      </c>
      <c r="T90" s="85">
        <f>SUM(S90/O90*100)</f>
        <v>99.900286445761481</v>
      </c>
    </row>
    <row r="91" spans="1:20" ht="30" hidden="1" x14ac:dyDescent="0.25">
      <c r="A91" s="7"/>
      <c r="B91" s="9"/>
      <c r="C91" s="9"/>
      <c r="D91" s="9"/>
      <c r="E91" s="9"/>
      <c r="F91" s="24" t="s">
        <v>87</v>
      </c>
      <c r="G91" s="36" t="s">
        <v>29</v>
      </c>
      <c r="H91" s="36" t="s">
        <v>86</v>
      </c>
      <c r="I91" s="59">
        <f>SUM(I92:I93)</f>
        <v>0</v>
      </c>
      <c r="J91" s="59"/>
      <c r="K91" s="59"/>
      <c r="L91" s="59"/>
      <c r="M91" s="59"/>
      <c r="N91" s="59"/>
      <c r="O91" s="45"/>
      <c r="P91" s="86"/>
      <c r="Q91" s="90"/>
      <c r="R91" s="90"/>
      <c r="S91" s="86"/>
      <c r="T91" s="84"/>
    </row>
    <row r="92" spans="1:20" hidden="1" x14ac:dyDescent="0.25">
      <c r="A92" s="7"/>
      <c r="B92" s="9"/>
      <c r="C92" s="9"/>
      <c r="D92" s="9"/>
      <c r="E92" s="9"/>
      <c r="F92" s="21" t="s">
        <v>67</v>
      </c>
      <c r="G92" s="36" t="s">
        <v>29</v>
      </c>
      <c r="H92" s="36" t="s">
        <v>88</v>
      </c>
      <c r="I92" s="59">
        <v>0</v>
      </c>
      <c r="J92" s="59"/>
      <c r="K92" s="59"/>
      <c r="L92" s="59"/>
      <c r="M92" s="59"/>
      <c r="N92" s="59"/>
      <c r="O92" s="45"/>
      <c r="P92" s="86"/>
      <c r="Q92" s="90"/>
      <c r="R92" s="90"/>
      <c r="S92" s="86"/>
      <c r="T92" s="84"/>
    </row>
    <row r="93" spans="1:20" hidden="1" x14ac:dyDescent="0.25">
      <c r="A93" s="7"/>
      <c r="B93" s="9"/>
      <c r="C93" s="9"/>
      <c r="D93" s="9"/>
      <c r="E93" s="9"/>
      <c r="F93" s="21" t="s">
        <v>68</v>
      </c>
      <c r="G93" s="36" t="s">
        <v>29</v>
      </c>
      <c r="H93" s="36" t="s">
        <v>89</v>
      </c>
      <c r="I93" s="59">
        <v>0</v>
      </c>
      <c r="J93" s="59"/>
      <c r="K93" s="59"/>
      <c r="L93" s="59"/>
      <c r="M93" s="59"/>
      <c r="N93" s="59"/>
      <c r="O93" s="45"/>
      <c r="P93" s="86"/>
      <c r="Q93" s="90"/>
      <c r="R93" s="90"/>
      <c r="S93" s="86"/>
      <c r="T93" s="84"/>
    </row>
    <row r="94" spans="1:20" ht="43.5" x14ac:dyDescent="0.25">
      <c r="A94" s="11" t="s">
        <v>16</v>
      </c>
      <c r="B94" s="9"/>
      <c r="C94" s="9"/>
      <c r="D94" s="9"/>
      <c r="E94" s="9"/>
      <c r="F94" s="20" t="s">
        <v>297</v>
      </c>
      <c r="G94" s="37" t="s">
        <v>44</v>
      </c>
      <c r="H94" s="37" t="s">
        <v>135</v>
      </c>
      <c r="I94" s="58">
        <f>SUM(I99+I101+I103+I105+I107+I111+I113+I116)</f>
        <v>12440653.189999999</v>
      </c>
      <c r="J94" s="58">
        <f>SUM(J99+J101+J103+J105+J107+J111+J113+J116)</f>
        <v>12048365.989999998</v>
      </c>
      <c r="K94" s="38">
        <f>SUM(J94/I94*100)</f>
        <v>96.846731485808732</v>
      </c>
      <c r="L94" s="58">
        <f>SUM(L99+L101+L103+L105+L107+L111+L113+L116)</f>
        <v>44937349.039999999</v>
      </c>
      <c r="M94" s="58">
        <f>SUM(M99+M101+M103+M105+M107+M111+M113+M116)</f>
        <v>41101648.539999999</v>
      </c>
      <c r="N94" s="38">
        <f t="shared" ref="N94" si="39">SUM(M94/L94*100)</f>
        <v>91.464337389849732</v>
      </c>
      <c r="O94" s="58">
        <f>SUM(O99+O101+O103+O105+O107+O111+O113+O116)</f>
        <v>57378002.230000004</v>
      </c>
      <c r="P94" s="101"/>
      <c r="Q94" s="91"/>
      <c r="R94" s="91"/>
      <c r="S94" s="58">
        <f>SUM(S99+S101+S103+S105+S107+S111+S113+S116)</f>
        <v>53150014.529999994</v>
      </c>
      <c r="T94" s="62">
        <f>SUM(S94/O94*100)</f>
        <v>92.631343832690277</v>
      </c>
    </row>
    <row r="95" spans="1:20" hidden="1" x14ac:dyDescent="0.25">
      <c r="A95" s="11"/>
      <c r="B95" s="9"/>
      <c r="C95" s="9"/>
      <c r="D95" s="9"/>
      <c r="E95" s="9"/>
      <c r="F95" s="15" t="s">
        <v>41</v>
      </c>
      <c r="G95" s="37" t="s">
        <v>33</v>
      </c>
      <c r="H95" s="37" t="s">
        <v>71</v>
      </c>
      <c r="I95" s="58">
        <f>SUM(I96)</f>
        <v>0</v>
      </c>
      <c r="J95" s="58"/>
      <c r="K95" s="58"/>
      <c r="L95" s="58"/>
      <c r="M95" s="58"/>
      <c r="N95" s="58"/>
      <c r="O95" s="38">
        <f>SUM(O96)</f>
        <v>335</v>
      </c>
      <c r="P95" s="86"/>
      <c r="Q95" s="90"/>
      <c r="R95" s="90"/>
      <c r="S95" s="86"/>
      <c r="T95" s="84"/>
    </row>
    <row r="96" spans="1:20" ht="26.25" hidden="1" x14ac:dyDescent="0.25">
      <c r="A96" s="11"/>
      <c r="B96" s="9"/>
      <c r="C96" s="9"/>
      <c r="D96" s="9"/>
      <c r="E96" s="9"/>
      <c r="F96" s="26" t="s">
        <v>75</v>
      </c>
      <c r="G96" s="37" t="s">
        <v>33</v>
      </c>
      <c r="H96" s="36" t="s">
        <v>76</v>
      </c>
      <c r="I96" s="59">
        <v>0</v>
      </c>
      <c r="J96" s="59"/>
      <c r="K96" s="59"/>
      <c r="L96" s="58"/>
      <c r="M96" s="58"/>
      <c r="N96" s="58"/>
      <c r="O96" s="45">
        <v>335</v>
      </c>
      <c r="P96" s="86"/>
      <c r="Q96" s="90"/>
      <c r="R96" s="90"/>
      <c r="S96" s="86"/>
      <c r="T96" s="84"/>
    </row>
    <row r="97" spans="1:20" ht="36.6" hidden="1" customHeight="1" x14ac:dyDescent="0.25">
      <c r="A97" s="7"/>
      <c r="B97" s="9"/>
      <c r="C97" s="9"/>
      <c r="D97" s="9"/>
      <c r="E97" s="9"/>
      <c r="F97" s="21" t="s">
        <v>81</v>
      </c>
      <c r="G97" s="36" t="s">
        <v>29</v>
      </c>
      <c r="H97" s="36" t="s">
        <v>83</v>
      </c>
      <c r="I97" s="59">
        <v>0</v>
      </c>
      <c r="J97" s="59"/>
      <c r="K97" s="59"/>
      <c r="L97" s="59"/>
      <c r="M97" s="59"/>
      <c r="N97" s="59"/>
      <c r="O97" s="45"/>
      <c r="P97" s="86"/>
      <c r="Q97" s="90"/>
      <c r="R97" s="90"/>
      <c r="S97" s="86"/>
      <c r="T97" s="84"/>
    </row>
    <row r="98" spans="1:20" ht="50.45" hidden="1" customHeight="1" x14ac:dyDescent="0.25">
      <c r="A98" s="7"/>
      <c r="B98" s="9"/>
      <c r="C98" s="9"/>
      <c r="D98" s="9"/>
      <c r="E98" s="9"/>
      <c r="F98" s="21" t="s">
        <v>82</v>
      </c>
      <c r="G98" s="36" t="s">
        <v>29</v>
      </c>
      <c r="H98" s="36" t="s">
        <v>84</v>
      </c>
      <c r="I98" s="59">
        <v>0</v>
      </c>
      <c r="J98" s="59"/>
      <c r="K98" s="59"/>
      <c r="L98" s="59"/>
      <c r="M98" s="59"/>
      <c r="N98" s="59"/>
      <c r="O98" s="45"/>
      <c r="P98" s="86"/>
      <c r="Q98" s="90"/>
      <c r="R98" s="90"/>
      <c r="S98" s="86"/>
      <c r="T98" s="84"/>
    </row>
    <row r="99" spans="1:20" ht="15" customHeight="1" x14ac:dyDescent="0.25">
      <c r="A99" s="7"/>
      <c r="B99" s="9"/>
      <c r="C99" s="9"/>
      <c r="D99" s="9"/>
      <c r="E99" s="9"/>
      <c r="F99" s="34" t="s">
        <v>180</v>
      </c>
      <c r="G99" s="36"/>
      <c r="H99" s="36" t="s">
        <v>326</v>
      </c>
      <c r="I99" s="58">
        <f>SUM(I100)</f>
        <v>1133773.6399999999</v>
      </c>
      <c r="J99" s="58">
        <f>SUM(J100)</f>
        <v>1133773.6399999999</v>
      </c>
      <c r="K99" s="45">
        <f t="shared" ref="K99:K120" si="40">SUM(J99/I99*100)</f>
        <v>100</v>
      </c>
      <c r="L99" s="59">
        <v>0</v>
      </c>
      <c r="M99" s="59">
        <v>0</v>
      </c>
      <c r="N99" s="38">
        <v>0</v>
      </c>
      <c r="O99" s="45">
        <f>SUM(I99,L99)</f>
        <v>1133773.6399999999</v>
      </c>
      <c r="P99" s="86"/>
      <c r="Q99" s="90"/>
      <c r="R99" s="90"/>
      <c r="S99" s="59">
        <f t="shared" ref="S99:S118" si="41">SUM(J99,M99)</f>
        <v>1133773.6399999999</v>
      </c>
      <c r="T99" s="85">
        <f t="shared" ref="T99:T118" si="42">SUM(S99/O99*100)</f>
        <v>100</v>
      </c>
    </row>
    <row r="100" spans="1:20" x14ac:dyDescent="0.25">
      <c r="A100" s="7"/>
      <c r="B100" s="9"/>
      <c r="C100" s="9"/>
      <c r="D100" s="9"/>
      <c r="E100" s="9"/>
      <c r="F100" s="32" t="s">
        <v>92</v>
      </c>
      <c r="G100" s="36" t="s">
        <v>33</v>
      </c>
      <c r="H100" s="36" t="s">
        <v>325</v>
      </c>
      <c r="I100" s="59">
        <v>1133773.6399999999</v>
      </c>
      <c r="J100" s="59">
        <v>1133773.6399999999</v>
      </c>
      <c r="K100" s="45">
        <f t="shared" si="40"/>
        <v>100</v>
      </c>
      <c r="L100" s="59">
        <v>0</v>
      </c>
      <c r="M100" s="59">
        <v>0</v>
      </c>
      <c r="N100" s="38">
        <v>0</v>
      </c>
      <c r="O100" s="45">
        <f>SUM(I100,L100)</f>
        <v>1133773.6399999999</v>
      </c>
      <c r="P100" s="86"/>
      <c r="Q100" s="90"/>
      <c r="R100" s="90"/>
      <c r="S100" s="59">
        <f t="shared" si="41"/>
        <v>1133773.6399999999</v>
      </c>
      <c r="T100" s="85">
        <f t="shared" si="42"/>
        <v>100</v>
      </c>
    </row>
    <row r="101" spans="1:20" ht="26.25" x14ac:dyDescent="0.25">
      <c r="A101" s="7"/>
      <c r="B101" s="9"/>
      <c r="C101" s="9"/>
      <c r="D101" s="9"/>
      <c r="E101" s="9"/>
      <c r="F101" s="34" t="s">
        <v>181</v>
      </c>
      <c r="G101" s="36"/>
      <c r="H101" s="36" t="s">
        <v>327</v>
      </c>
      <c r="I101" s="58">
        <f>SUM(I102)</f>
        <v>396482</v>
      </c>
      <c r="J101" s="58">
        <f>SUM(J102)</f>
        <v>387901.68</v>
      </c>
      <c r="K101" s="45">
        <f t="shared" si="40"/>
        <v>97.835886622847951</v>
      </c>
      <c r="L101" s="59">
        <v>0</v>
      </c>
      <c r="M101" s="59">
        <v>0</v>
      </c>
      <c r="N101" s="38">
        <v>0</v>
      </c>
      <c r="O101" s="45">
        <f>SUM(O102)</f>
        <v>396482</v>
      </c>
      <c r="P101" s="86"/>
      <c r="Q101" s="90"/>
      <c r="R101" s="90"/>
      <c r="S101" s="59">
        <f t="shared" si="41"/>
        <v>387901.68</v>
      </c>
      <c r="T101" s="85">
        <f t="shared" si="42"/>
        <v>97.835886622847951</v>
      </c>
    </row>
    <row r="102" spans="1:20" x14ac:dyDescent="0.25">
      <c r="A102" s="7"/>
      <c r="B102" s="9"/>
      <c r="C102" s="9"/>
      <c r="D102" s="9"/>
      <c r="E102" s="9"/>
      <c r="F102" s="32" t="s">
        <v>93</v>
      </c>
      <c r="G102" s="36" t="s">
        <v>33</v>
      </c>
      <c r="H102" s="36" t="s">
        <v>328</v>
      </c>
      <c r="I102" s="59">
        <v>396482</v>
      </c>
      <c r="J102" s="59">
        <v>387901.68</v>
      </c>
      <c r="K102" s="45">
        <f t="shared" si="40"/>
        <v>97.835886622847951</v>
      </c>
      <c r="L102" s="59">
        <v>0</v>
      </c>
      <c r="M102" s="59">
        <v>0</v>
      </c>
      <c r="N102" s="38">
        <v>0</v>
      </c>
      <c r="O102" s="45">
        <f t="shared" ref="O102:O110" si="43">SUM(I102,L102)</f>
        <v>396482</v>
      </c>
      <c r="P102" s="86"/>
      <c r="Q102" s="90"/>
      <c r="R102" s="90"/>
      <c r="S102" s="59">
        <f>SUM(J102,M102)</f>
        <v>387901.68</v>
      </c>
      <c r="T102" s="85">
        <f t="shared" si="42"/>
        <v>97.835886622847951</v>
      </c>
    </row>
    <row r="103" spans="1:20" ht="26.25" x14ac:dyDescent="0.25">
      <c r="A103" s="7"/>
      <c r="B103" s="9"/>
      <c r="C103" s="9"/>
      <c r="D103" s="9"/>
      <c r="E103" s="9"/>
      <c r="F103" s="34" t="s">
        <v>227</v>
      </c>
      <c r="G103" s="36"/>
      <c r="H103" s="36" t="s">
        <v>330</v>
      </c>
      <c r="I103" s="58">
        <f>SUM(I104:I104)</f>
        <v>6557514.46</v>
      </c>
      <c r="J103" s="58">
        <f>SUM(J104:J104)</f>
        <v>6189895.29</v>
      </c>
      <c r="K103" s="45">
        <f t="shared" si="40"/>
        <v>94.393925133639726</v>
      </c>
      <c r="L103" s="59">
        <f>SUM(L104:L104)</f>
        <v>0</v>
      </c>
      <c r="M103" s="59">
        <f>SUM(M104:M104)</f>
        <v>0</v>
      </c>
      <c r="N103" s="45">
        <v>0</v>
      </c>
      <c r="O103" s="59">
        <f>SUM(O104:O104)</f>
        <v>6557514.46</v>
      </c>
      <c r="P103" s="86"/>
      <c r="Q103" s="90"/>
      <c r="R103" s="90"/>
      <c r="S103" s="59">
        <f>SUM(S104:S104)</f>
        <v>6189895.29</v>
      </c>
      <c r="T103" s="85">
        <f t="shared" si="42"/>
        <v>94.393925133639726</v>
      </c>
    </row>
    <row r="104" spans="1:20" x14ac:dyDescent="0.25">
      <c r="A104" s="7"/>
      <c r="B104" s="9"/>
      <c r="C104" s="9"/>
      <c r="D104" s="9"/>
      <c r="E104" s="9"/>
      <c r="F104" s="32" t="s">
        <v>96</v>
      </c>
      <c r="G104" s="36" t="s">
        <v>33</v>
      </c>
      <c r="H104" s="36" t="s">
        <v>329</v>
      </c>
      <c r="I104" s="59">
        <v>6557514.46</v>
      </c>
      <c r="J104" s="59">
        <v>6189895.29</v>
      </c>
      <c r="K104" s="45">
        <f t="shared" si="40"/>
        <v>94.393925133639726</v>
      </c>
      <c r="L104" s="59">
        <v>0</v>
      </c>
      <c r="M104" s="59">
        <v>0</v>
      </c>
      <c r="N104" s="38">
        <v>0</v>
      </c>
      <c r="O104" s="45">
        <f t="shared" si="43"/>
        <v>6557514.46</v>
      </c>
      <c r="P104" s="86"/>
      <c r="Q104" s="90"/>
      <c r="R104" s="90"/>
      <c r="S104" s="59">
        <f t="shared" si="41"/>
        <v>6189895.29</v>
      </c>
      <c r="T104" s="85">
        <f t="shared" si="42"/>
        <v>94.393925133639726</v>
      </c>
    </row>
    <row r="105" spans="1:20" ht="28.15" customHeight="1" x14ac:dyDescent="0.25">
      <c r="A105" s="7"/>
      <c r="B105" s="9"/>
      <c r="C105" s="9"/>
      <c r="D105" s="9"/>
      <c r="E105" s="9"/>
      <c r="F105" s="34" t="s">
        <v>278</v>
      </c>
      <c r="G105" s="36"/>
      <c r="H105" s="36" t="s">
        <v>332</v>
      </c>
      <c r="I105" s="58">
        <f>SUM(I106)</f>
        <v>432000</v>
      </c>
      <c r="J105" s="58">
        <f>SUM(J106)</f>
        <v>432000</v>
      </c>
      <c r="K105" s="45">
        <f t="shared" si="40"/>
        <v>100</v>
      </c>
      <c r="L105" s="59">
        <f>SUM(L106)</f>
        <v>0</v>
      </c>
      <c r="M105" s="58">
        <f>SUM(M106)</f>
        <v>0</v>
      </c>
      <c r="N105" s="45">
        <v>0</v>
      </c>
      <c r="O105" s="59">
        <f>SUM(O106)</f>
        <v>432000</v>
      </c>
      <c r="P105" s="86"/>
      <c r="Q105" s="102"/>
      <c r="R105" s="102"/>
      <c r="S105" s="59">
        <f>SUM(S106)</f>
        <v>432000</v>
      </c>
      <c r="T105" s="85">
        <f t="shared" si="42"/>
        <v>100</v>
      </c>
    </row>
    <row r="106" spans="1:20" ht="25.9" customHeight="1" x14ac:dyDescent="0.25">
      <c r="A106" s="7"/>
      <c r="B106" s="9"/>
      <c r="C106" s="9"/>
      <c r="D106" s="9"/>
      <c r="E106" s="9"/>
      <c r="F106" s="32" t="s">
        <v>334</v>
      </c>
      <c r="G106" s="36"/>
      <c r="H106" s="36" t="s">
        <v>333</v>
      </c>
      <c r="I106" s="59">
        <v>432000</v>
      </c>
      <c r="J106" s="59">
        <v>432000</v>
      </c>
      <c r="K106" s="45">
        <f t="shared" si="40"/>
        <v>100</v>
      </c>
      <c r="L106" s="59"/>
      <c r="M106" s="59"/>
      <c r="N106" s="45">
        <v>0</v>
      </c>
      <c r="O106" s="45">
        <f t="shared" si="43"/>
        <v>432000</v>
      </c>
      <c r="P106" s="86"/>
      <c r="Q106" s="90"/>
      <c r="R106" s="90"/>
      <c r="S106" s="59">
        <f t="shared" ref="S106" si="44">SUM(J106,M106)</f>
        <v>432000</v>
      </c>
      <c r="T106" s="85">
        <f t="shared" ref="T106" si="45">SUM(S106/O106*100)</f>
        <v>100</v>
      </c>
    </row>
    <row r="107" spans="1:20" ht="16.149999999999999" customHeight="1" x14ac:dyDescent="0.25">
      <c r="A107" s="7"/>
      <c r="B107" s="9"/>
      <c r="C107" s="9"/>
      <c r="D107" s="9"/>
      <c r="E107" s="9"/>
      <c r="F107" s="34" t="s">
        <v>335</v>
      </c>
      <c r="G107" s="36"/>
      <c r="H107" s="36" t="s">
        <v>336</v>
      </c>
      <c r="I107" s="58">
        <f>SUM(I108:I110)</f>
        <v>925642.81</v>
      </c>
      <c r="J107" s="58">
        <f>SUM(J108:J110)</f>
        <v>909555.11</v>
      </c>
      <c r="K107" s="45">
        <f t="shared" si="40"/>
        <v>98.261996979158724</v>
      </c>
      <c r="L107" s="58">
        <f>SUM(L108:L110)</f>
        <v>44902919.039999999</v>
      </c>
      <c r="M107" s="58">
        <f>SUM(M108:M110)</f>
        <v>41067219.299999997</v>
      </c>
      <c r="N107" s="59">
        <f>SUM(N108:N110)</f>
        <v>91.457794232523909</v>
      </c>
      <c r="O107" s="58">
        <f>SUM(O108:O110)</f>
        <v>45828561.850000001</v>
      </c>
      <c r="P107" s="86"/>
      <c r="Q107" s="90"/>
      <c r="R107" s="90"/>
      <c r="S107" s="58">
        <f>SUM(S108:S110)</f>
        <v>41976774.409999996</v>
      </c>
      <c r="T107" s="85">
        <f t="shared" si="42"/>
        <v>91.595225151059353</v>
      </c>
    </row>
    <row r="108" spans="1:20" ht="16.149999999999999" customHeight="1" x14ac:dyDescent="0.25">
      <c r="A108" s="7"/>
      <c r="B108" s="9"/>
      <c r="C108" s="9"/>
      <c r="D108" s="9"/>
      <c r="E108" s="9"/>
      <c r="F108" s="32" t="s">
        <v>416</v>
      </c>
      <c r="G108" s="36"/>
      <c r="H108" s="36" t="s">
        <v>331</v>
      </c>
      <c r="I108" s="59">
        <v>0</v>
      </c>
      <c r="J108" s="59">
        <v>0</v>
      </c>
      <c r="K108" s="45">
        <v>0</v>
      </c>
      <c r="L108" s="59">
        <v>44902919.039999999</v>
      </c>
      <c r="M108" s="59">
        <v>41067219.299999997</v>
      </c>
      <c r="N108" s="45">
        <f t="shared" ref="N108" si="46">SUM(M108/L108*100)</f>
        <v>91.457794232523909</v>
      </c>
      <c r="O108" s="45">
        <f t="shared" ref="O108:O109" si="47">SUM(I108,L108)</f>
        <v>44902919.039999999</v>
      </c>
      <c r="P108" s="86"/>
      <c r="Q108" s="90"/>
      <c r="R108" s="90"/>
      <c r="S108" s="59">
        <f t="shared" ref="S108:S109" si="48">SUM(J108,M108)</f>
        <v>41067219.299999997</v>
      </c>
      <c r="T108" s="85">
        <f t="shared" ref="T108:T109" si="49">SUM(S108/O108*100)</f>
        <v>91.457794232523909</v>
      </c>
    </row>
    <row r="109" spans="1:20" ht="16.149999999999999" customHeight="1" x14ac:dyDescent="0.25">
      <c r="A109" s="7"/>
      <c r="B109" s="9"/>
      <c r="C109" s="9"/>
      <c r="D109" s="9"/>
      <c r="E109" s="9"/>
      <c r="F109" s="32" t="s">
        <v>416</v>
      </c>
      <c r="G109" s="36"/>
      <c r="H109" s="36" t="s">
        <v>417</v>
      </c>
      <c r="I109" s="59">
        <v>225642.81</v>
      </c>
      <c r="J109" s="59">
        <v>209555.11</v>
      </c>
      <c r="K109" s="45">
        <f t="shared" si="40"/>
        <v>92.870280245136101</v>
      </c>
      <c r="L109" s="59"/>
      <c r="M109" s="59"/>
      <c r="N109" s="45"/>
      <c r="O109" s="45">
        <f t="shared" si="47"/>
        <v>225642.81</v>
      </c>
      <c r="P109" s="86"/>
      <c r="Q109" s="90"/>
      <c r="R109" s="90"/>
      <c r="S109" s="59">
        <f t="shared" si="48"/>
        <v>209555.11</v>
      </c>
      <c r="T109" s="85">
        <f t="shared" si="49"/>
        <v>92.870280245136101</v>
      </c>
    </row>
    <row r="110" spans="1:20" ht="17.45" customHeight="1" x14ac:dyDescent="0.25">
      <c r="A110" s="7"/>
      <c r="B110" s="9"/>
      <c r="C110" s="9"/>
      <c r="D110" s="9"/>
      <c r="E110" s="9"/>
      <c r="F110" s="32" t="s">
        <v>337</v>
      </c>
      <c r="G110" s="36"/>
      <c r="H110" s="36" t="s">
        <v>338</v>
      </c>
      <c r="I110" s="59">
        <v>700000</v>
      </c>
      <c r="J110" s="59">
        <v>700000</v>
      </c>
      <c r="K110" s="45">
        <f t="shared" si="40"/>
        <v>100</v>
      </c>
      <c r="L110" s="59"/>
      <c r="M110" s="59"/>
      <c r="N110" s="45">
        <v>0</v>
      </c>
      <c r="O110" s="45">
        <f t="shared" si="43"/>
        <v>700000</v>
      </c>
      <c r="P110" s="86"/>
      <c r="Q110" s="90"/>
      <c r="R110" s="90"/>
      <c r="S110" s="59">
        <f t="shared" si="41"/>
        <v>700000</v>
      </c>
      <c r="T110" s="85">
        <f t="shared" si="42"/>
        <v>100</v>
      </c>
    </row>
    <row r="111" spans="1:20" ht="55.15" hidden="1" customHeight="1" x14ac:dyDescent="0.25">
      <c r="A111" s="7"/>
      <c r="B111" s="9"/>
      <c r="C111" s="9"/>
      <c r="D111" s="9"/>
      <c r="E111" s="9"/>
      <c r="F111" s="34" t="s">
        <v>339</v>
      </c>
      <c r="G111" s="36"/>
      <c r="H111" s="36" t="s">
        <v>340</v>
      </c>
      <c r="I111" s="58">
        <f>SUM(I112)</f>
        <v>0</v>
      </c>
      <c r="J111" s="58"/>
      <c r="K111" s="45" t="e">
        <f t="shared" si="40"/>
        <v>#DIV/0!</v>
      </c>
      <c r="L111" s="59"/>
      <c r="M111" s="59"/>
      <c r="N111" s="45"/>
      <c r="O111" s="45">
        <f t="shared" ref="O111:O113" si="50">SUM(I111,L111)</f>
        <v>0</v>
      </c>
      <c r="P111" s="86"/>
      <c r="Q111" s="90"/>
      <c r="R111" s="90"/>
      <c r="S111" s="59">
        <f t="shared" ref="S111:S114" si="51">SUM(J111,M111)</f>
        <v>0</v>
      </c>
      <c r="T111" s="85" t="e">
        <f t="shared" ref="T111:T113" si="52">SUM(S111/O111*100)</f>
        <v>#DIV/0!</v>
      </c>
    </row>
    <row r="112" spans="1:20" ht="45" hidden="1" customHeight="1" x14ac:dyDescent="0.25">
      <c r="A112" s="7"/>
      <c r="B112" s="9"/>
      <c r="C112" s="9"/>
      <c r="D112" s="9"/>
      <c r="E112" s="9"/>
      <c r="F112" s="32" t="s">
        <v>341</v>
      </c>
      <c r="G112" s="36"/>
      <c r="H112" s="36" t="s">
        <v>342</v>
      </c>
      <c r="I112" s="59">
        <v>0</v>
      </c>
      <c r="J112" s="59"/>
      <c r="K112" s="45" t="e">
        <f t="shared" si="40"/>
        <v>#DIV/0!</v>
      </c>
      <c r="L112" s="59"/>
      <c r="M112" s="59"/>
      <c r="N112" s="85" t="e">
        <f t="shared" ref="N112" si="53">SUM(M112/I112*100)</f>
        <v>#DIV/0!</v>
      </c>
      <c r="O112" s="45">
        <f t="shared" si="50"/>
        <v>0</v>
      </c>
      <c r="P112" s="86"/>
      <c r="Q112" s="90"/>
      <c r="R112" s="90"/>
      <c r="S112" s="59">
        <f t="shared" si="51"/>
        <v>0</v>
      </c>
      <c r="T112" s="85" t="e">
        <f t="shared" si="52"/>
        <v>#DIV/0!</v>
      </c>
    </row>
    <row r="113" spans="1:20" ht="25.15" customHeight="1" x14ac:dyDescent="0.25">
      <c r="A113" s="7"/>
      <c r="B113" s="9"/>
      <c r="C113" s="9"/>
      <c r="D113" s="9"/>
      <c r="E113" s="9"/>
      <c r="F113" s="34" t="s">
        <v>407</v>
      </c>
      <c r="G113" s="36"/>
      <c r="H113" s="36" t="s">
        <v>408</v>
      </c>
      <c r="I113" s="58">
        <f>SUM(I114:I115)</f>
        <v>347.78</v>
      </c>
      <c r="J113" s="59">
        <f>SUM(J114:J115)</f>
        <v>347.77</v>
      </c>
      <c r="K113" s="45">
        <f t="shared" si="40"/>
        <v>99.997124619012027</v>
      </c>
      <c r="L113" s="59">
        <f>SUM(L114:L115)</f>
        <v>34430</v>
      </c>
      <c r="M113" s="59">
        <f>SUM(M114:M115)</f>
        <v>34429.24</v>
      </c>
      <c r="N113" s="45">
        <f t="shared" ref="N113" si="54">SUM(M113/L113*100)</f>
        <v>99.997792622712751</v>
      </c>
      <c r="O113" s="45">
        <f t="shared" si="50"/>
        <v>34777.78</v>
      </c>
      <c r="P113" s="86"/>
      <c r="Q113" s="90"/>
      <c r="R113" s="90"/>
      <c r="S113" s="59">
        <f t="shared" si="51"/>
        <v>34777.009999999995</v>
      </c>
      <c r="T113" s="85">
        <f t="shared" si="52"/>
        <v>99.99778594263347</v>
      </c>
    </row>
    <row r="114" spans="1:20" ht="17.45" customHeight="1" x14ac:dyDescent="0.25">
      <c r="A114" s="7"/>
      <c r="B114" s="9"/>
      <c r="C114" s="9"/>
      <c r="D114" s="9"/>
      <c r="E114" s="9"/>
      <c r="F114" s="32" t="s">
        <v>409</v>
      </c>
      <c r="G114" s="36"/>
      <c r="H114" s="36" t="s">
        <v>418</v>
      </c>
      <c r="I114" s="59">
        <v>347.78</v>
      </c>
      <c r="J114" s="59">
        <v>347.77</v>
      </c>
      <c r="K114" s="45">
        <f t="shared" si="40"/>
        <v>99.997124619012027</v>
      </c>
      <c r="L114" s="59">
        <v>0</v>
      </c>
      <c r="M114" s="59">
        <v>0</v>
      </c>
      <c r="N114" s="45">
        <v>0</v>
      </c>
      <c r="O114" s="45">
        <f t="shared" ref="O114:O117" si="55">SUM(I114,L114)</f>
        <v>347.78</v>
      </c>
      <c r="P114" s="86"/>
      <c r="Q114" s="90"/>
      <c r="R114" s="90"/>
      <c r="S114" s="59">
        <f t="shared" si="51"/>
        <v>347.77</v>
      </c>
      <c r="T114" s="85">
        <f t="shared" ref="T114:T117" si="56">SUM(S114/O114*100)</f>
        <v>99.997124619012027</v>
      </c>
    </row>
    <row r="115" spans="1:20" ht="26.45" customHeight="1" x14ac:dyDescent="0.25">
      <c r="A115" s="7"/>
      <c r="B115" s="9"/>
      <c r="C115" s="9"/>
      <c r="D115" s="9"/>
      <c r="E115" s="9"/>
      <c r="F115" s="32" t="s">
        <v>410</v>
      </c>
      <c r="G115" s="36"/>
      <c r="H115" s="36" t="s">
        <v>411</v>
      </c>
      <c r="I115" s="59">
        <v>0</v>
      </c>
      <c r="J115" s="59">
        <v>0</v>
      </c>
      <c r="K115" s="45">
        <v>0</v>
      </c>
      <c r="L115" s="59">
        <v>34430</v>
      </c>
      <c r="M115" s="59">
        <v>34429.24</v>
      </c>
      <c r="N115" s="45">
        <f t="shared" ref="N115" si="57">SUM(M115/L115*100)</f>
        <v>99.997792622712751</v>
      </c>
      <c r="O115" s="45">
        <f t="shared" si="55"/>
        <v>34430</v>
      </c>
      <c r="P115" s="86"/>
      <c r="Q115" s="90"/>
      <c r="R115" s="90"/>
      <c r="S115" s="45">
        <f t="shared" ref="S115" si="58">SUM(M115,P115)</f>
        <v>34429.24</v>
      </c>
      <c r="T115" s="85">
        <f t="shared" si="56"/>
        <v>99.997792622712751</v>
      </c>
    </row>
    <row r="116" spans="1:20" ht="43.15" customHeight="1" x14ac:dyDescent="0.25">
      <c r="A116" s="7"/>
      <c r="B116" s="9"/>
      <c r="C116" s="9"/>
      <c r="D116" s="9"/>
      <c r="E116" s="9"/>
      <c r="F116" s="4" t="s">
        <v>513</v>
      </c>
      <c r="G116" s="68"/>
      <c r="H116" s="121" t="s">
        <v>514</v>
      </c>
      <c r="I116" s="58">
        <f>SUM(I117)</f>
        <v>2994892.5</v>
      </c>
      <c r="J116" s="58">
        <f>SUM(J117)</f>
        <v>2994892.5</v>
      </c>
      <c r="K116" s="45">
        <f t="shared" si="40"/>
        <v>100</v>
      </c>
      <c r="L116" s="59"/>
      <c r="M116" s="59"/>
      <c r="N116" s="45"/>
      <c r="O116" s="38">
        <f t="shared" si="55"/>
        <v>2994892.5</v>
      </c>
      <c r="P116" s="86"/>
      <c r="Q116" s="90"/>
      <c r="R116" s="90"/>
      <c r="S116" s="58">
        <f t="shared" ref="S116:S133" si="59">SUM(J116,M116)</f>
        <v>2994892.5</v>
      </c>
      <c r="T116" s="85">
        <f t="shared" si="56"/>
        <v>100</v>
      </c>
    </row>
    <row r="117" spans="1:20" ht="26.45" customHeight="1" x14ac:dyDescent="0.25">
      <c r="A117" s="7"/>
      <c r="B117" s="9"/>
      <c r="C117" s="9"/>
      <c r="D117" s="9"/>
      <c r="E117" s="9"/>
      <c r="F117" s="31" t="s">
        <v>515</v>
      </c>
      <c r="G117" s="68"/>
      <c r="H117" s="121" t="s">
        <v>516</v>
      </c>
      <c r="I117" s="59">
        <v>2994892.5</v>
      </c>
      <c r="J117" s="59">
        <v>2994892.5</v>
      </c>
      <c r="K117" s="45">
        <f t="shared" si="40"/>
        <v>100</v>
      </c>
      <c r="L117" s="59"/>
      <c r="M117" s="59"/>
      <c r="N117" s="45"/>
      <c r="O117" s="45">
        <f t="shared" si="55"/>
        <v>2994892.5</v>
      </c>
      <c r="P117" s="86"/>
      <c r="Q117" s="90"/>
      <c r="R117" s="90"/>
      <c r="S117" s="59">
        <f t="shared" si="59"/>
        <v>2994892.5</v>
      </c>
      <c r="T117" s="85">
        <f t="shared" si="56"/>
        <v>100</v>
      </c>
    </row>
    <row r="118" spans="1:20" ht="40.15" customHeight="1" x14ac:dyDescent="0.25">
      <c r="A118" s="11" t="s">
        <v>17</v>
      </c>
      <c r="B118" s="9"/>
      <c r="C118" s="9"/>
      <c r="D118" s="9"/>
      <c r="E118" s="9"/>
      <c r="F118" s="20" t="s">
        <v>298</v>
      </c>
      <c r="G118" s="37" t="s">
        <v>44</v>
      </c>
      <c r="H118" s="37" t="s">
        <v>136</v>
      </c>
      <c r="I118" s="58">
        <f>SUM(I119,I121)</f>
        <v>6138339.1500000004</v>
      </c>
      <c r="J118" s="58">
        <f>SUM(J119,J121)</f>
        <v>6138339.1500000004</v>
      </c>
      <c r="K118" s="38">
        <f t="shared" si="40"/>
        <v>100</v>
      </c>
      <c r="L118" s="58">
        <f>SUM(L119,L121)</f>
        <v>0</v>
      </c>
      <c r="M118" s="58">
        <f>SUM(M119,M121)</f>
        <v>0</v>
      </c>
      <c r="N118" s="58">
        <f>SUM(N119,N121)</f>
        <v>0</v>
      </c>
      <c r="O118" s="38">
        <f>SUM(I118,L118)</f>
        <v>6138339.1500000004</v>
      </c>
      <c r="P118" s="101"/>
      <c r="Q118" s="91"/>
      <c r="R118" s="91"/>
      <c r="S118" s="58">
        <f t="shared" si="41"/>
        <v>6138339.1500000004</v>
      </c>
      <c r="T118" s="62">
        <f t="shared" si="42"/>
        <v>100</v>
      </c>
    </row>
    <row r="119" spans="1:20" ht="30.6" customHeight="1" x14ac:dyDescent="0.25">
      <c r="A119" s="11"/>
      <c r="B119" s="9"/>
      <c r="C119" s="9"/>
      <c r="D119" s="9"/>
      <c r="E119" s="9"/>
      <c r="F119" s="15" t="s">
        <v>257</v>
      </c>
      <c r="G119" s="37" t="s">
        <v>33</v>
      </c>
      <c r="H119" s="37" t="s">
        <v>343</v>
      </c>
      <c r="I119" s="58">
        <f>SUM(I120)</f>
        <v>601180</v>
      </c>
      <c r="J119" s="58">
        <f>SUM(J120)</f>
        <v>601180</v>
      </c>
      <c r="K119" s="45">
        <f t="shared" si="40"/>
        <v>100</v>
      </c>
      <c r="L119" s="58"/>
      <c r="M119" s="58"/>
      <c r="N119" s="58"/>
      <c r="O119" s="45">
        <f>SUM(O120)</f>
        <v>601180</v>
      </c>
      <c r="P119" s="86"/>
      <c r="Q119" s="90"/>
      <c r="R119" s="90"/>
      <c r="S119" s="59">
        <f t="shared" si="59"/>
        <v>601180</v>
      </c>
      <c r="T119" s="85">
        <f t="shared" ref="T119:T125" si="60">SUM(S119/O119*100)</f>
        <v>100</v>
      </c>
    </row>
    <row r="120" spans="1:20" ht="19.899999999999999" customHeight="1" x14ac:dyDescent="0.25">
      <c r="A120" s="11"/>
      <c r="B120" s="9"/>
      <c r="C120" s="9"/>
      <c r="D120" s="9"/>
      <c r="E120" s="9"/>
      <c r="F120" s="5" t="s">
        <v>259</v>
      </c>
      <c r="G120" s="37" t="s">
        <v>33</v>
      </c>
      <c r="H120" s="36" t="s">
        <v>344</v>
      </c>
      <c r="I120" s="59">
        <v>601180</v>
      </c>
      <c r="J120" s="59">
        <v>601180</v>
      </c>
      <c r="K120" s="45">
        <f t="shared" si="40"/>
        <v>100</v>
      </c>
      <c r="L120" s="58"/>
      <c r="M120" s="58"/>
      <c r="N120" s="58"/>
      <c r="O120" s="45">
        <f>SUM(I120)</f>
        <v>601180</v>
      </c>
      <c r="P120" s="86"/>
      <c r="Q120" s="90"/>
      <c r="R120" s="90"/>
      <c r="S120" s="59">
        <f t="shared" si="59"/>
        <v>601180</v>
      </c>
      <c r="T120" s="85">
        <f t="shared" si="60"/>
        <v>100</v>
      </c>
    </row>
    <row r="121" spans="1:20" x14ac:dyDescent="0.25">
      <c r="A121" s="11"/>
      <c r="B121" s="9"/>
      <c r="C121" s="9"/>
      <c r="D121" s="9"/>
      <c r="E121" s="9"/>
      <c r="F121" s="4" t="s">
        <v>299</v>
      </c>
      <c r="G121" s="37" t="s">
        <v>44</v>
      </c>
      <c r="H121" s="37" t="s">
        <v>136</v>
      </c>
      <c r="I121" s="58">
        <f>SUM(I123)</f>
        <v>5537159.1500000004</v>
      </c>
      <c r="J121" s="58">
        <f>SUM(J122)</f>
        <v>5537159.1500000004</v>
      </c>
      <c r="K121" s="38">
        <f>SUM(J121/I121*100)</f>
        <v>100</v>
      </c>
      <c r="L121" s="58">
        <f>SUM(L123)</f>
        <v>0</v>
      </c>
      <c r="M121" s="58">
        <v>0</v>
      </c>
      <c r="N121" s="38">
        <v>0</v>
      </c>
      <c r="O121" s="38">
        <f>SUM(I121,L121)</f>
        <v>5537159.1500000004</v>
      </c>
      <c r="P121" s="101"/>
      <c r="Q121" s="91"/>
      <c r="R121" s="91"/>
      <c r="S121" s="58">
        <f t="shared" si="59"/>
        <v>5537159.1500000004</v>
      </c>
      <c r="T121" s="62">
        <f t="shared" si="60"/>
        <v>100</v>
      </c>
    </row>
    <row r="122" spans="1:20" ht="30.6" customHeight="1" x14ac:dyDescent="0.25">
      <c r="A122" s="11"/>
      <c r="B122" s="9"/>
      <c r="C122" s="9"/>
      <c r="D122" s="9"/>
      <c r="E122" s="9"/>
      <c r="F122" s="48" t="s">
        <v>182</v>
      </c>
      <c r="G122" s="37"/>
      <c r="H122" s="37" t="s">
        <v>258</v>
      </c>
      <c r="I122" s="59">
        <f>SUM(I123)</f>
        <v>5537159.1500000004</v>
      </c>
      <c r="J122" s="59">
        <f>SUM(J123)</f>
        <v>5537159.1500000004</v>
      </c>
      <c r="K122" s="45">
        <f>SUM(J122/I122*100)</f>
        <v>100</v>
      </c>
      <c r="L122" s="58">
        <f>SUM(L123)</f>
        <v>0</v>
      </c>
      <c r="M122" s="58">
        <v>0</v>
      </c>
      <c r="N122" s="38">
        <v>0</v>
      </c>
      <c r="O122" s="45">
        <f>SUM(O123)</f>
        <v>5537159.1500000004</v>
      </c>
      <c r="P122" s="86"/>
      <c r="Q122" s="90"/>
      <c r="R122" s="90"/>
      <c r="S122" s="59">
        <f t="shared" si="59"/>
        <v>5537159.1500000004</v>
      </c>
      <c r="T122" s="85">
        <f t="shared" si="60"/>
        <v>100</v>
      </c>
    </row>
    <row r="123" spans="1:20" ht="25.9" customHeight="1" x14ac:dyDescent="0.25">
      <c r="A123" s="11"/>
      <c r="B123" s="9"/>
      <c r="C123" s="9"/>
      <c r="D123" s="9"/>
      <c r="E123" s="9"/>
      <c r="F123" s="21" t="s">
        <v>69</v>
      </c>
      <c r="G123" s="36" t="s">
        <v>44</v>
      </c>
      <c r="H123" s="36" t="s">
        <v>345</v>
      </c>
      <c r="I123" s="59">
        <v>5537159.1500000004</v>
      </c>
      <c r="J123" s="59">
        <v>5537159.1500000004</v>
      </c>
      <c r="K123" s="45">
        <f>SUM(J123/I123*100)</f>
        <v>100</v>
      </c>
      <c r="L123" s="59">
        <v>0</v>
      </c>
      <c r="M123" s="59">
        <v>0</v>
      </c>
      <c r="N123" s="38">
        <v>0</v>
      </c>
      <c r="O123" s="45">
        <f>SUM(I123,L123)</f>
        <v>5537159.1500000004</v>
      </c>
      <c r="P123" s="86"/>
      <c r="Q123" s="90"/>
      <c r="R123" s="90"/>
      <c r="S123" s="59">
        <f t="shared" si="59"/>
        <v>5537159.1500000004</v>
      </c>
      <c r="T123" s="85">
        <f t="shared" si="60"/>
        <v>100</v>
      </c>
    </row>
    <row r="124" spans="1:20" ht="31.9" customHeight="1" x14ac:dyDescent="0.25">
      <c r="A124" s="11" t="s">
        <v>18</v>
      </c>
      <c r="B124" s="13">
        <v>977</v>
      </c>
      <c r="C124" s="13" t="s">
        <v>39</v>
      </c>
      <c r="D124" s="13"/>
      <c r="E124" s="13"/>
      <c r="F124" s="20" t="s">
        <v>347</v>
      </c>
      <c r="G124" s="37" t="s">
        <v>44</v>
      </c>
      <c r="H124" s="37" t="s">
        <v>137</v>
      </c>
      <c r="I124" s="58">
        <f>SUM(I125+I127+I129+I132)</f>
        <v>1607229.32</v>
      </c>
      <c r="J124" s="58">
        <f>SUM(J125+J127+J129+J132)</f>
        <v>1607229.32</v>
      </c>
      <c r="K124" s="45">
        <f>SUM(J124/I124*100)</f>
        <v>100</v>
      </c>
      <c r="L124" s="58">
        <v>0</v>
      </c>
      <c r="M124" s="58">
        <v>0</v>
      </c>
      <c r="N124" s="38">
        <v>0</v>
      </c>
      <c r="O124" s="38">
        <f>SUM(I124,L124)</f>
        <v>1607229.32</v>
      </c>
      <c r="P124" s="86"/>
      <c r="Q124" s="90"/>
      <c r="R124" s="90"/>
      <c r="S124" s="58">
        <f t="shared" si="59"/>
        <v>1607229.32</v>
      </c>
      <c r="T124" s="62">
        <f t="shared" si="60"/>
        <v>100</v>
      </c>
    </row>
    <row r="125" spans="1:20" ht="22.9" customHeight="1" x14ac:dyDescent="0.25">
      <c r="A125" s="11"/>
      <c r="B125" s="13"/>
      <c r="C125" s="13"/>
      <c r="D125" s="13"/>
      <c r="E125" s="13"/>
      <c r="F125" s="49" t="s">
        <v>348</v>
      </c>
      <c r="G125" s="36" t="s">
        <v>33</v>
      </c>
      <c r="H125" s="36" t="s">
        <v>349</v>
      </c>
      <c r="I125" s="59">
        <f>SUM(I126)</f>
        <v>77800</v>
      </c>
      <c r="J125" s="59">
        <f>SUM(J126)</f>
        <v>77800</v>
      </c>
      <c r="K125" s="45">
        <f>SUM(J125/I125*100)</f>
        <v>100</v>
      </c>
      <c r="L125" s="59">
        <v>0</v>
      </c>
      <c r="M125" s="59">
        <v>0</v>
      </c>
      <c r="N125" s="38">
        <v>0</v>
      </c>
      <c r="O125" s="45">
        <f>SUM(I125,L125)</f>
        <v>77800</v>
      </c>
      <c r="P125" s="86"/>
      <c r="Q125" s="90"/>
      <c r="R125" s="90"/>
      <c r="S125" s="59">
        <f t="shared" si="59"/>
        <v>77800</v>
      </c>
      <c r="T125" s="85">
        <f t="shared" si="60"/>
        <v>100</v>
      </c>
    </row>
    <row r="126" spans="1:20" ht="18.600000000000001" customHeight="1" x14ac:dyDescent="0.25">
      <c r="A126" s="11"/>
      <c r="B126" s="13"/>
      <c r="C126" s="13"/>
      <c r="D126" s="13"/>
      <c r="E126" s="13"/>
      <c r="F126" s="21" t="s">
        <v>350</v>
      </c>
      <c r="G126" s="36"/>
      <c r="H126" s="36" t="s">
        <v>351</v>
      </c>
      <c r="I126" s="59">
        <v>77800</v>
      </c>
      <c r="J126" s="59">
        <v>77800</v>
      </c>
      <c r="K126" s="45">
        <f t="shared" ref="K126:K132" si="61">SUM(J126/I126*100)</f>
        <v>100</v>
      </c>
      <c r="L126" s="59">
        <v>0</v>
      </c>
      <c r="M126" s="59"/>
      <c r="N126" s="59"/>
      <c r="O126" s="45">
        <f t="shared" ref="O126:O128" si="62">SUM(I126:L126)</f>
        <v>155700</v>
      </c>
      <c r="P126" s="86"/>
      <c r="Q126" s="90"/>
      <c r="R126" s="90"/>
      <c r="S126" s="59">
        <f t="shared" si="59"/>
        <v>77800</v>
      </c>
      <c r="T126" s="85">
        <f t="shared" ref="T126:T144" si="63">SUM(S126/O126*100)</f>
        <v>49.967886962106618</v>
      </c>
    </row>
    <row r="127" spans="1:20" ht="25.9" hidden="1" customHeight="1" x14ac:dyDescent="0.25">
      <c r="A127" s="11"/>
      <c r="B127" s="13"/>
      <c r="C127" s="13"/>
      <c r="D127" s="13"/>
      <c r="E127" s="13"/>
      <c r="F127" s="34" t="s">
        <v>352</v>
      </c>
      <c r="G127" s="36"/>
      <c r="H127" s="36" t="s">
        <v>353</v>
      </c>
      <c r="I127" s="59">
        <f>SUM(I128)</f>
        <v>0</v>
      </c>
      <c r="J127" s="59">
        <v>0</v>
      </c>
      <c r="K127" s="45" t="e">
        <f t="shared" si="61"/>
        <v>#DIV/0!</v>
      </c>
      <c r="L127" s="59">
        <v>0</v>
      </c>
      <c r="M127" s="59"/>
      <c r="N127" s="59"/>
      <c r="O127" s="45" t="e">
        <f t="shared" si="62"/>
        <v>#DIV/0!</v>
      </c>
      <c r="P127" s="86"/>
      <c r="Q127" s="90"/>
      <c r="R127" s="90"/>
      <c r="S127" s="59">
        <f t="shared" si="59"/>
        <v>0</v>
      </c>
      <c r="T127" s="85" t="e">
        <f t="shared" si="63"/>
        <v>#DIV/0!</v>
      </c>
    </row>
    <row r="128" spans="1:20" ht="21.6" hidden="1" customHeight="1" x14ac:dyDescent="0.25">
      <c r="A128" s="11"/>
      <c r="B128" s="13"/>
      <c r="C128" s="13"/>
      <c r="D128" s="13"/>
      <c r="E128" s="13"/>
      <c r="F128" s="21" t="s">
        <v>354</v>
      </c>
      <c r="G128" s="36"/>
      <c r="H128" s="36" t="s">
        <v>355</v>
      </c>
      <c r="I128" s="59">
        <v>0</v>
      </c>
      <c r="J128" s="59">
        <v>0</v>
      </c>
      <c r="K128" s="45" t="e">
        <f t="shared" si="61"/>
        <v>#DIV/0!</v>
      </c>
      <c r="L128" s="59">
        <v>0</v>
      </c>
      <c r="M128" s="59"/>
      <c r="N128" s="59"/>
      <c r="O128" s="45" t="e">
        <f t="shared" si="62"/>
        <v>#DIV/0!</v>
      </c>
      <c r="P128" s="86"/>
      <c r="Q128" s="90"/>
      <c r="R128" s="90"/>
      <c r="S128" s="59">
        <f t="shared" si="59"/>
        <v>0</v>
      </c>
      <c r="T128" s="85" t="e">
        <f t="shared" si="63"/>
        <v>#DIV/0!</v>
      </c>
    </row>
    <row r="129" spans="1:20" ht="26.45" customHeight="1" x14ac:dyDescent="0.25">
      <c r="A129" s="11"/>
      <c r="B129" s="13"/>
      <c r="C129" s="13"/>
      <c r="D129" s="13"/>
      <c r="E129" s="13"/>
      <c r="F129" s="34" t="s">
        <v>356</v>
      </c>
      <c r="G129" s="36"/>
      <c r="H129" s="36" t="s">
        <v>358</v>
      </c>
      <c r="I129" s="59">
        <f>SUM(I130:I131)</f>
        <v>1529429.32</v>
      </c>
      <c r="J129" s="59">
        <f>SUM(J130:J131)</f>
        <v>1529429.32</v>
      </c>
      <c r="K129" s="45">
        <f t="shared" si="61"/>
        <v>100</v>
      </c>
      <c r="L129" s="59"/>
      <c r="M129" s="59"/>
      <c r="N129" s="59"/>
      <c r="O129" s="45">
        <f>SUM(O130:O131)</f>
        <v>1529429.32</v>
      </c>
      <c r="P129" s="86"/>
      <c r="Q129" s="90"/>
      <c r="R129" s="90"/>
      <c r="S129" s="59">
        <f t="shared" si="59"/>
        <v>1529429.32</v>
      </c>
      <c r="T129" s="85">
        <f t="shared" si="63"/>
        <v>100</v>
      </c>
    </row>
    <row r="130" spans="1:20" ht="22.9" customHeight="1" x14ac:dyDescent="0.25">
      <c r="A130" s="11"/>
      <c r="B130" s="13"/>
      <c r="C130" s="13"/>
      <c r="D130" s="13"/>
      <c r="E130" s="13"/>
      <c r="F130" s="21" t="s">
        <v>357</v>
      </c>
      <c r="G130" s="36"/>
      <c r="H130" s="36" t="s">
        <v>359</v>
      </c>
      <c r="I130" s="59">
        <v>1492092.23</v>
      </c>
      <c r="J130" s="59">
        <v>1492092.23</v>
      </c>
      <c r="K130" s="45">
        <f t="shared" si="61"/>
        <v>100</v>
      </c>
      <c r="L130" s="59"/>
      <c r="M130" s="59"/>
      <c r="N130" s="59"/>
      <c r="O130" s="45">
        <f>SUM(I130)</f>
        <v>1492092.23</v>
      </c>
      <c r="P130" s="86"/>
      <c r="Q130" s="90"/>
      <c r="R130" s="90"/>
      <c r="S130" s="59">
        <f t="shared" si="59"/>
        <v>1492092.23</v>
      </c>
      <c r="T130" s="85">
        <f t="shared" si="63"/>
        <v>100</v>
      </c>
    </row>
    <row r="131" spans="1:20" ht="21.6" customHeight="1" x14ac:dyDescent="0.25">
      <c r="A131" s="11"/>
      <c r="B131" s="13"/>
      <c r="C131" s="13"/>
      <c r="D131" s="13"/>
      <c r="E131" s="13"/>
      <c r="F131" s="21" t="s">
        <v>435</v>
      </c>
      <c r="G131" s="36"/>
      <c r="H131" s="36" t="s">
        <v>436</v>
      </c>
      <c r="I131" s="59">
        <v>37337.089999999997</v>
      </c>
      <c r="J131" s="59">
        <v>37337.089999999997</v>
      </c>
      <c r="K131" s="45">
        <f t="shared" si="61"/>
        <v>100</v>
      </c>
      <c r="L131" s="59"/>
      <c r="M131" s="59"/>
      <c r="N131" s="59"/>
      <c r="O131" s="45">
        <f>SUM(I131)</f>
        <v>37337.089999999997</v>
      </c>
      <c r="P131" s="86"/>
      <c r="Q131" s="90"/>
      <c r="R131" s="90"/>
      <c r="S131" s="59">
        <f t="shared" si="59"/>
        <v>37337.089999999997</v>
      </c>
      <c r="T131" s="85">
        <f t="shared" si="63"/>
        <v>100</v>
      </c>
    </row>
    <row r="132" spans="1:20" ht="40.9" hidden="1" customHeight="1" x14ac:dyDescent="0.25">
      <c r="A132" s="11"/>
      <c r="B132" s="13"/>
      <c r="C132" s="13"/>
      <c r="D132" s="13"/>
      <c r="E132" s="13"/>
      <c r="F132" s="103" t="s">
        <v>360</v>
      </c>
      <c r="G132" s="36"/>
      <c r="H132" s="36" t="s">
        <v>363</v>
      </c>
      <c r="I132" s="59">
        <f>SUM(I133)</f>
        <v>0</v>
      </c>
      <c r="J132" s="59">
        <f>SUM(J133)</f>
        <v>0</v>
      </c>
      <c r="K132" s="45" t="e">
        <f t="shared" si="61"/>
        <v>#DIV/0!</v>
      </c>
      <c r="L132" s="59"/>
      <c r="M132" s="59"/>
      <c r="N132" s="59"/>
      <c r="O132" s="45">
        <f>SUM(O133)</f>
        <v>0</v>
      </c>
      <c r="P132" s="86"/>
      <c r="Q132" s="90"/>
      <c r="R132" s="90"/>
      <c r="S132" s="59">
        <f t="shared" si="59"/>
        <v>0</v>
      </c>
      <c r="T132" s="85" t="e">
        <f t="shared" si="63"/>
        <v>#DIV/0!</v>
      </c>
    </row>
    <row r="133" spans="1:20" ht="38.450000000000003" hidden="1" customHeight="1" x14ac:dyDescent="0.25">
      <c r="A133" s="11"/>
      <c r="B133" s="13"/>
      <c r="C133" s="13"/>
      <c r="D133" s="13"/>
      <c r="E133" s="13"/>
      <c r="F133" s="21" t="s">
        <v>361</v>
      </c>
      <c r="G133" s="36"/>
      <c r="H133" s="36" t="s">
        <v>362</v>
      </c>
      <c r="I133" s="59">
        <v>0</v>
      </c>
      <c r="J133" s="59">
        <v>0</v>
      </c>
      <c r="K133" s="45" t="e">
        <f>SUM(J133/I133*100)</f>
        <v>#DIV/0!</v>
      </c>
      <c r="L133" s="59">
        <v>0</v>
      </c>
      <c r="M133" s="59">
        <v>0</v>
      </c>
      <c r="N133" s="38">
        <v>0</v>
      </c>
      <c r="O133" s="45">
        <f>SUM(I133,L133)</f>
        <v>0</v>
      </c>
      <c r="P133" s="86"/>
      <c r="Q133" s="90"/>
      <c r="R133" s="90"/>
      <c r="S133" s="59">
        <f t="shared" si="59"/>
        <v>0</v>
      </c>
      <c r="T133" s="85" t="e">
        <f t="shared" si="63"/>
        <v>#DIV/0!</v>
      </c>
    </row>
    <row r="134" spans="1:20" ht="31.15" customHeight="1" x14ac:dyDescent="0.25">
      <c r="A134" s="11" t="s">
        <v>19</v>
      </c>
      <c r="B134" s="13" t="s">
        <v>29</v>
      </c>
      <c r="C134" s="13" t="s">
        <v>35</v>
      </c>
      <c r="D134" s="13"/>
      <c r="E134" s="13"/>
      <c r="F134" s="20" t="s">
        <v>300</v>
      </c>
      <c r="G134" s="37" t="s">
        <v>44</v>
      </c>
      <c r="H134" s="37" t="s">
        <v>138</v>
      </c>
      <c r="I134" s="58">
        <f>SUM(I135)</f>
        <v>1163369.5400000003</v>
      </c>
      <c r="J134" s="58">
        <f>SUM(J135)</f>
        <v>1163032.1000000001</v>
      </c>
      <c r="K134" s="38">
        <f>SUM(J134/I134*100)</f>
        <v>99.970994599016223</v>
      </c>
      <c r="L134" s="58">
        <f>SUM(L135)</f>
        <v>3443306.2</v>
      </c>
      <c r="M134" s="58">
        <f>SUM(M135)</f>
        <v>3409900.2</v>
      </c>
      <c r="N134" s="38">
        <f t="shared" ref="N134:N135" si="64">SUM(M134/L134*100)</f>
        <v>99.02982778586464</v>
      </c>
      <c r="O134" s="38">
        <f>SUM(O135)</f>
        <v>4606675.74</v>
      </c>
      <c r="P134" s="86"/>
      <c r="Q134" s="90"/>
      <c r="R134" s="90"/>
      <c r="S134" s="58">
        <f t="shared" ref="S134:S144" si="65">SUM(J134,M134)</f>
        <v>4572932.3000000007</v>
      </c>
      <c r="T134" s="62">
        <f t="shared" si="63"/>
        <v>99.267509981069352</v>
      </c>
    </row>
    <row r="135" spans="1:20" ht="16.899999999999999" customHeight="1" x14ac:dyDescent="0.25">
      <c r="A135" s="11"/>
      <c r="B135" s="13"/>
      <c r="C135" s="13"/>
      <c r="D135" s="13"/>
      <c r="E135" s="13"/>
      <c r="F135" s="41" t="s">
        <v>183</v>
      </c>
      <c r="G135" s="36" t="s">
        <v>28</v>
      </c>
      <c r="H135" s="36" t="s">
        <v>346</v>
      </c>
      <c r="I135" s="59">
        <f>SUM(I136:I144)</f>
        <v>1163369.5400000003</v>
      </c>
      <c r="J135" s="59">
        <f>SUM(J136:J144)</f>
        <v>1163032.1000000001</v>
      </c>
      <c r="K135" s="45">
        <f>SUM(J135/I135*100)</f>
        <v>99.970994599016223</v>
      </c>
      <c r="L135" s="59">
        <f>SUM(L136:L144)</f>
        <v>3443306.2</v>
      </c>
      <c r="M135" s="59">
        <f>SUM(M136:M144)</f>
        <v>3409900.2</v>
      </c>
      <c r="N135" s="45">
        <f t="shared" si="64"/>
        <v>99.02982778586464</v>
      </c>
      <c r="O135" s="59">
        <f>SUM(O136:O144)</f>
        <v>4606675.74</v>
      </c>
      <c r="P135" s="86"/>
      <c r="Q135" s="90"/>
      <c r="R135" s="90"/>
      <c r="S135" s="59">
        <f>SUM(S136:S144)</f>
        <v>4572932.3</v>
      </c>
      <c r="T135" s="85">
        <f t="shared" si="63"/>
        <v>99.267509981069338</v>
      </c>
    </row>
    <row r="136" spans="1:20" ht="16.899999999999999" customHeight="1" thickBot="1" x14ac:dyDescent="0.3">
      <c r="A136" s="11"/>
      <c r="B136" s="13"/>
      <c r="C136" s="13"/>
      <c r="D136" s="13"/>
      <c r="E136" s="13"/>
      <c r="F136" s="21" t="s">
        <v>66</v>
      </c>
      <c r="G136" s="36" t="s">
        <v>28</v>
      </c>
      <c r="H136" s="36" t="s">
        <v>364</v>
      </c>
      <c r="I136" s="59">
        <v>290399.82</v>
      </c>
      <c r="J136" s="59">
        <v>290399.82</v>
      </c>
      <c r="K136" s="45">
        <f>SUM(J136/I136*100)</f>
        <v>100</v>
      </c>
      <c r="L136" s="59">
        <v>0</v>
      </c>
      <c r="M136" s="59">
        <v>0</v>
      </c>
      <c r="N136" s="38">
        <v>0</v>
      </c>
      <c r="O136" s="45">
        <f t="shared" ref="O136:O144" si="66">SUM(I136,L136)</f>
        <v>290399.82</v>
      </c>
      <c r="P136" s="86"/>
      <c r="Q136" s="90"/>
      <c r="R136" s="90"/>
      <c r="S136" s="59">
        <f t="shared" si="65"/>
        <v>290399.82</v>
      </c>
      <c r="T136" s="85">
        <f t="shared" si="63"/>
        <v>100</v>
      </c>
    </row>
    <row r="137" spans="1:20" ht="37.9" customHeight="1" thickBot="1" x14ac:dyDescent="0.3">
      <c r="A137" s="11"/>
      <c r="B137" s="13"/>
      <c r="C137" s="13"/>
      <c r="D137" s="13"/>
      <c r="E137" s="13"/>
      <c r="F137" s="119" t="s">
        <v>490</v>
      </c>
      <c r="G137" s="36"/>
      <c r="H137" s="36" t="s">
        <v>495</v>
      </c>
      <c r="I137" s="59">
        <v>47242</v>
      </c>
      <c r="J137" s="59">
        <v>47242</v>
      </c>
      <c r="K137" s="45">
        <f t="shared" ref="K137:K144" si="67">SUM(J137/I137*100)</f>
        <v>100</v>
      </c>
      <c r="L137" s="59"/>
      <c r="M137" s="59"/>
      <c r="N137" s="38"/>
      <c r="O137" s="45">
        <f t="shared" si="66"/>
        <v>47242</v>
      </c>
      <c r="P137" s="86"/>
      <c r="Q137" s="90"/>
      <c r="R137" s="90"/>
      <c r="S137" s="59">
        <f t="shared" si="65"/>
        <v>47242</v>
      </c>
      <c r="T137" s="85">
        <f t="shared" si="63"/>
        <v>100</v>
      </c>
    </row>
    <row r="138" spans="1:20" ht="54.6" customHeight="1" thickBot="1" x14ac:dyDescent="0.3">
      <c r="A138" s="11"/>
      <c r="B138" s="13"/>
      <c r="C138" s="13"/>
      <c r="D138" s="13"/>
      <c r="E138" s="13"/>
      <c r="F138" s="119" t="s">
        <v>491</v>
      </c>
      <c r="G138" s="36"/>
      <c r="H138" s="36" t="s">
        <v>496</v>
      </c>
      <c r="I138" s="59">
        <v>227720</v>
      </c>
      <c r="J138" s="59">
        <v>227720</v>
      </c>
      <c r="K138" s="45">
        <f t="shared" si="67"/>
        <v>100</v>
      </c>
      <c r="L138" s="59"/>
      <c r="M138" s="59"/>
      <c r="N138" s="38"/>
      <c r="O138" s="45">
        <f t="shared" si="66"/>
        <v>227720</v>
      </c>
      <c r="P138" s="86"/>
      <c r="Q138" s="90"/>
      <c r="R138" s="90"/>
      <c r="S138" s="59">
        <f t="shared" si="65"/>
        <v>227720</v>
      </c>
      <c r="T138" s="85">
        <f t="shared" si="63"/>
        <v>100</v>
      </c>
    </row>
    <row r="139" spans="1:20" ht="56.45" customHeight="1" thickBot="1" x14ac:dyDescent="0.3">
      <c r="A139" s="11"/>
      <c r="B139" s="13"/>
      <c r="C139" s="13"/>
      <c r="D139" s="13"/>
      <c r="E139" s="13"/>
      <c r="F139" s="120" t="s">
        <v>492</v>
      </c>
      <c r="G139" s="36"/>
      <c r="H139" s="36" t="s">
        <v>497</v>
      </c>
      <c r="I139" s="59">
        <v>100000</v>
      </c>
      <c r="J139" s="59">
        <v>100000</v>
      </c>
      <c r="K139" s="45">
        <f t="shared" si="67"/>
        <v>100</v>
      </c>
      <c r="L139" s="59"/>
      <c r="M139" s="59"/>
      <c r="N139" s="38"/>
      <c r="O139" s="45">
        <f t="shared" si="66"/>
        <v>100000</v>
      </c>
      <c r="P139" s="86"/>
      <c r="Q139" s="90"/>
      <c r="R139" s="90"/>
      <c r="S139" s="59">
        <f t="shared" si="65"/>
        <v>100000</v>
      </c>
      <c r="T139" s="85">
        <f t="shared" si="63"/>
        <v>100</v>
      </c>
    </row>
    <row r="140" spans="1:20" ht="51.6" customHeight="1" thickBot="1" x14ac:dyDescent="0.3">
      <c r="A140" s="11"/>
      <c r="B140" s="13"/>
      <c r="C140" s="13"/>
      <c r="D140" s="13"/>
      <c r="E140" s="13"/>
      <c r="F140" s="119" t="s">
        <v>493</v>
      </c>
      <c r="G140" s="36"/>
      <c r="H140" s="36" t="s">
        <v>498</v>
      </c>
      <c r="I140" s="59">
        <v>412600</v>
      </c>
      <c r="J140" s="59">
        <v>412600</v>
      </c>
      <c r="K140" s="45">
        <f t="shared" si="67"/>
        <v>100</v>
      </c>
      <c r="L140" s="59"/>
      <c r="M140" s="59"/>
      <c r="N140" s="38"/>
      <c r="O140" s="45">
        <f t="shared" si="66"/>
        <v>412600</v>
      </c>
      <c r="P140" s="86"/>
      <c r="Q140" s="90"/>
      <c r="R140" s="90"/>
      <c r="S140" s="59">
        <f t="shared" si="65"/>
        <v>412600</v>
      </c>
      <c r="T140" s="85">
        <f t="shared" si="63"/>
        <v>100</v>
      </c>
    </row>
    <row r="141" spans="1:20" ht="35.450000000000003" customHeight="1" thickBot="1" x14ac:dyDescent="0.3">
      <c r="A141" s="11"/>
      <c r="B141" s="13"/>
      <c r="C141" s="13"/>
      <c r="D141" s="13"/>
      <c r="E141" s="13"/>
      <c r="F141" s="52" t="s">
        <v>494</v>
      </c>
      <c r="G141" s="36"/>
      <c r="H141" s="36" t="s">
        <v>499</v>
      </c>
      <c r="I141" s="59">
        <v>48500</v>
      </c>
      <c r="J141" s="59">
        <v>48500</v>
      </c>
      <c r="K141" s="45">
        <f t="shared" si="67"/>
        <v>100</v>
      </c>
      <c r="L141" s="59"/>
      <c r="M141" s="59"/>
      <c r="N141" s="38"/>
      <c r="O141" s="45">
        <f t="shared" si="66"/>
        <v>48500</v>
      </c>
      <c r="P141" s="86"/>
      <c r="Q141" s="90"/>
      <c r="R141" s="90"/>
      <c r="S141" s="59">
        <f t="shared" si="65"/>
        <v>48500</v>
      </c>
      <c r="T141" s="85">
        <f t="shared" si="63"/>
        <v>100</v>
      </c>
    </row>
    <row r="142" spans="1:20" ht="27" customHeight="1" x14ac:dyDescent="0.25">
      <c r="A142" s="11"/>
      <c r="B142" s="13"/>
      <c r="C142" s="13"/>
      <c r="D142" s="13"/>
      <c r="E142" s="13"/>
      <c r="F142" s="21" t="s">
        <v>437</v>
      </c>
      <c r="G142" s="36"/>
      <c r="H142" s="36" t="s">
        <v>438</v>
      </c>
      <c r="I142" s="59">
        <v>29730.37</v>
      </c>
      <c r="J142" s="59">
        <v>29392.93</v>
      </c>
      <c r="K142" s="45">
        <f t="shared" si="67"/>
        <v>98.864998989249045</v>
      </c>
      <c r="L142" s="59">
        <v>2943306.2</v>
      </c>
      <c r="M142" s="59">
        <v>2909900.2</v>
      </c>
      <c r="N142" s="45">
        <f t="shared" ref="N142:N143" si="68">SUM(M142/L142*100)</f>
        <v>98.865017849654919</v>
      </c>
      <c r="O142" s="45">
        <f t="shared" si="66"/>
        <v>2973036.5700000003</v>
      </c>
      <c r="P142" s="86"/>
      <c r="Q142" s="90"/>
      <c r="R142" s="90"/>
      <c r="S142" s="59">
        <f t="shared" si="65"/>
        <v>2939293.1300000004</v>
      </c>
      <c r="T142" s="85">
        <f t="shared" si="63"/>
        <v>98.865017661050842</v>
      </c>
    </row>
    <row r="143" spans="1:20" ht="27" customHeight="1" x14ac:dyDescent="0.25">
      <c r="A143" s="11"/>
      <c r="B143" s="13"/>
      <c r="C143" s="13"/>
      <c r="D143" s="13"/>
      <c r="E143" s="13"/>
      <c r="F143" s="21" t="s">
        <v>500</v>
      </c>
      <c r="G143" s="36"/>
      <c r="H143" s="36" t="s">
        <v>501</v>
      </c>
      <c r="I143" s="59">
        <v>0</v>
      </c>
      <c r="J143" s="59">
        <v>0</v>
      </c>
      <c r="K143" s="45">
        <v>0</v>
      </c>
      <c r="L143" s="59">
        <v>500000</v>
      </c>
      <c r="M143" s="59">
        <v>500000</v>
      </c>
      <c r="N143" s="45">
        <f t="shared" si="68"/>
        <v>100</v>
      </c>
      <c r="O143" s="45">
        <f t="shared" si="66"/>
        <v>500000</v>
      </c>
      <c r="P143" s="86"/>
      <c r="Q143" s="90"/>
      <c r="R143" s="90"/>
      <c r="S143" s="59">
        <f t="shared" si="65"/>
        <v>500000</v>
      </c>
      <c r="T143" s="85">
        <f t="shared" si="63"/>
        <v>100</v>
      </c>
    </row>
    <row r="144" spans="1:20" ht="27" customHeight="1" x14ac:dyDescent="0.25">
      <c r="A144" s="11"/>
      <c r="B144" s="13"/>
      <c r="C144" s="13"/>
      <c r="D144" s="13"/>
      <c r="E144" s="13"/>
      <c r="F144" s="21" t="s">
        <v>502</v>
      </c>
      <c r="G144" s="36"/>
      <c r="H144" s="36" t="s">
        <v>503</v>
      </c>
      <c r="I144" s="59">
        <v>7177.35</v>
      </c>
      <c r="J144" s="59">
        <v>7177.35</v>
      </c>
      <c r="K144" s="45">
        <f t="shared" si="67"/>
        <v>100</v>
      </c>
      <c r="L144" s="59">
        <v>0</v>
      </c>
      <c r="M144" s="59">
        <v>0</v>
      </c>
      <c r="N144" s="38">
        <v>0</v>
      </c>
      <c r="O144" s="45">
        <f t="shared" si="66"/>
        <v>7177.35</v>
      </c>
      <c r="P144" s="86"/>
      <c r="Q144" s="90"/>
      <c r="R144" s="90"/>
      <c r="S144" s="59">
        <f t="shared" si="65"/>
        <v>7177.35</v>
      </c>
      <c r="T144" s="85">
        <f t="shared" si="63"/>
        <v>100</v>
      </c>
    </row>
    <row r="145" spans="1:20" ht="30.6" customHeight="1" x14ac:dyDescent="0.25">
      <c r="A145" s="11" t="s">
        <v>20</v>
      </c>
      <c r="B145" s="13"/>
      <c r="C145" s="13"/>
      <c r="D145" s="13"/>
      <c r="E145" s="13"/>
      <c r="F145" s="20" t="s">
        <v>301</v>
      </c>
      <c r="G145" s="37" t="s">
        <v>44</v>
      </c>
      <c r="H145" s="37" t="s">
        <v>139</v>
      </c>
      <c r="I145" s="58">
        <f>SUM(I146,I148,I150,I154,I156)</f>
        <v>11000000</v>
      </c>
      <c r="J145" s="58">
        <f>SUM(J146,J148,J150,J154,J156)</f>
        <v>6143444.6299999999</v>
      </c>
      <c r="K145" s="38">
        <f t="shared" ref="K145:K166" si="69">SUM(J145/I145*100)</f>
        <v>55.849496636363639</v>
      </c>
      <c r="L145" s="58">
        <f>SUM(L146,L148,L150)</f>
        <v>13000000</v>
      </c>
      <c r="M145" s="58">
        <f>SUM(M146,M148,M150)</f>
        <v>13000000</v>
      </c>
      <c r="N145" s="38">
        <f>SUM(M145/L145*100)</f>
        <v>100</v>
      </c>
      <c r="O145" s="58">
        <f>SUM(O146,O148,O150,O154,O156)</f>
        <v>24000000</v>
      </c>
      <c r="P145" s="86"/>
      <c r="Q145" s="90"/>
      <c r="R145" s="90"/>
      <c r="S145" s="58">
        <f>SUM(S146,S148,S150,S154,S156)</f>
        <v>19143444.629999999</v>
      </c>
      <c r="T145" s="62">
        <f t="shared" ref="T145:T166" si="70">SUM(S145/O145*100)</f>
        <v>79.764352624999987</v>
      </c>
    </row>
    <row r="146" spans="1:20" x14ac:dyDescent="0.25">
      <c r="A146" s="11"/>
      <c r="B146" s="13"/>
      <c r="C146" s="13"/>
      <c r="D146" s="13"/>
      <c r="E146" s="13"/>
      <c r="F146" s="49" t="s">
        <v>184</v>
      </c>
      <c r="G146" s="37" t="s">
        <v>33</v>
      </c>
      <c r="H146" s="36" t="s">
        <v>365</v>
      </c>
      <c r="I146" s="59">
        <f>SUM(I147)</f>
        <v>7854889.2300000004</v>
      </c>
      <c r="J146" s="59">
        <f>SUM(J147)</f>
        <v>2998333.86</v>
      </c>
      <c r="K146" s="45">
        <f t="shared" si="69"/>
        <v>38.171561332125876</v>
      </c>
      <c r="L146" s="59">
        <v>0</v>
      </c>
      <c r="M146" s="59">
        <v>0</v>
      </c>
      <c r="N146" s="38">
        <v>0</v>
      </c>
      <c r="O146" s="45">
        <f t="shared" ref="O146:O165" si="71">SUM(I146,L146)</f>
        <v>7854889.2300000004</v>
      </c>
      <c r="P146" s="86"/>
      <c r="Q146" s="90"/>
      <c r="R146" s="90"/>
      <c r="S146" s="59">
        <f t="shared" ref="S146:S165" si="72">SUM(J146,M146)</f>
        <v>2998333.86</v>
      </c>
      <c r="T146" s="85">
        <f t="shared" si="70"/>
        <v>38.171561332125876</v>
      </c>
    </row>
    <row r="147" spans="1:20" ht="15" customHeight="1" x14ac:dyDescent="0.25">
      <c r="A147" s="7" t="s">
        <v>22</v>
      </c>
      <c r="B147" s="9" t="s">
        <v>33</v>
      </c>
      <c r="C147" s="9" t="s">
        <v>36</v>
      </c>
      <c r="D147" s="9"/>
      <c r="E147" s="9"/>
      <c r="F147" s="26" t="s">
        <v>264</v>
      </c>
      <c r="G147" s="36" t="s">
        <v>33</v>
      </c>
      <c r="H147" s="36" t="s">
        <v>366</v>
      </c>
      <c r="I147" s="59">
        <v>7854889.2300000004</v>
      </c>
      <c r="J147" s="59">
        <v>2998333.86</v>
      </c>
      <c r="K147" s="45">
        <f t="shared" si="69"/>
        <v>38.171561332125876</v>
      </c>
      <c r="L147" s="59">
        <v>0</v>
      </c>
      <c r="M147" s="59">
        <v>0</v>
      </c>
      <c r="N147" s="38">
        <v>0</v>
      </c>
      <c r="O147" s="45">
        <f t="shared" si="71"/>
        <v>7854889.2300000004</v>
      </c>
      <c r="P147" s="86"/>
      <c r="Q147" s="90"/>
      <c r="R147" s="90"/>
      <c r="S147" s="59">
        <f t="shared" si="72"/>
        <v>2998333.86</v>
      </c>
      <c r="T147" s="85">
        <f t="shared" si="70"/>
        <v>38.171561332125876</v>
      </c>
    </row>
    <row r="148" spans="1:20" ht="16.899999999999999" customHeight="1" x14ac:dyDescent="0.25">
      <c r="A148" s="7"/>
      <c r="B148" s="9"/>
      <c r="C148" s="9"/>
      <c r="D148" s="9"/>
      <c r="E148" s="9"/>
      <c r="F148" s="41" t="s">
        <v>185</v>
      </c>
      <c r="G148" s="36" t="s">
        <v>33</v>
      </c>
      <c r="H148" s="36" t="s">
        <v>367</v>
      </c>
      <c r="I148" s="59">
        <f>SUM(I149)</f>
        <v>886648.52</v>
      </c>
      <c r="J148" s="59">
        <f>SUM(J149)</f>
        <v>886648.52</v>
      </c>
      <c r="K148" s="45">
        <f t="shared" si="69"/>
        <v>100</v>
      </c>
      <c r="L148" s="59"/>
      <c r="M148" s="59">
        <v>0</v>
      </c>
      <c r="N148" s="38">
        <v>0</v>
      </c>
      <c r="O148" s="45">
        <f t="shared" si="71"/>
        <v>886648.52</v>
      </c>
      <c r="P148" s="86"/>
      <c r="Q148" s="90"/>
      <c r="R148" s="90"/>
      <c r="S148" s="59">
        <f t="shared" si="72"/>
        <v>886648.52</v>
      </c>
      <c r="T148" s="85">
        <f t="shared" si="70"/>
        <v>100</v>
      </c>
    </row>
    <row r="149" spans="1:20" ht="16.899999999999999" customHeight="1" x14ac:dyDescent="0.25">
      <c r="A149" s="7"/>
      <c r="B149" s="9"/>
      <c r="C149" s="9"/>
      <c r="D149" s="9"/>
      <c r="E149" s="9"/>
      <c r="F149" s="26" t="s">
        <v>140</v>
      </c>
      <c r="G149" s="36"/>
      <c r="H149" s="36" t="s">
        <v>368</v>
      </c>
      <c r="I149" s="59">
        <v>886648.52</v>
      </c>
      <c r="J149" s="59">
        <v>886648.52</v>
      </c>
      <c r="K149" s="45">
        <f t="shared" si="69"/>
        <v>100</v>
      </c>
      <c r="L149" s="59"/>
      <c r="M149" s="59">
        <v>0</v>
      </c>
      <c r="N149" s="38">
        <v>0</v>
      </c>
      <c r="O149" s="45">
        <f t="shared" si="71"/>
        <v>886648.52</v>
      </c>
      <c r="P149" s="86"/>
      <c r="Q149" s="90"/>
      <c r="R149" s="90"/>
      <c r="S149" s="59">
        <f t="shared" si="72"/>
        <v>886648.52</v>
      </c>
      <c r="T149" s="85">
        <f t="shared" si="70"/>
        <v>100</v>
      </c>
    </row>
    <row r="150" spans="1:20" ht="23.45" customHeight="1" x14ac:dyDescent="0.25">
      <c r="A150" s="7"/>
      <c r="B150" s="9"/>
      <c r="C150" s="9"/>
      <c r="D150" s="9"/>
      <c r="E150" s="9"/>
      <c r="F150" s="49" t="s">
        <v>250</v>
      </c>
      <c r="G150" s="36"/>
      <c r="H150" s="36" t="s">
        <v>369</v>
      </c>
      <c r="I150" s="59">
        <f>SUM(I151:I153)</f>
        <v>298880.53000000003</v>
      </c>
      <c r="J150" s="59">
        <f>SUM(J151:J152)</f>
        <v>298880.53000000003</v>
      </c>
      <c r="K150" s="45">
        <f t="shared" si="69"/>
        <v>100</v>
      </c>
      <c r="L150" s="59">
        <f>SUM(L151:L153)</f>
        <v>13000000</v>
      </c>
      <c r="M150" s="59">
        <f>SUM(M151:M153)</f>
        <v>13000000</v>
      </c>
      <c r="N150" s="45">
        <f>SUM(M150/L150*100)</f>
        <v>100</v>
      </c>
      <c r="O150" s="45">
        <f t="shared" si="71"/>
        <v>13298880.529999999</v>
      </c>
      <c r="P150" s="86"/>
      <c r="Q150" s="90"/>
      <c r="R150" s="90"/>
      <c r="S150" s="59">
        <f t="shared" si="72"/>
        <v>13298880.529999999</v>
      </c>
      <c r="T150" s="85">
        <f t="shared" si="70"/>
        <v>100</v>
      </c>
    </row>
    <row r="151" spans="1:20" ht="25.15" customHeight="1" x14ac:dyDescent="0.25">
      <c r="A151" s="7"/>
      <c r="B151" s="9"/>
      <c r="C151" s="9"/>
      <c r="D151" s="9"/>
      <c r="E151" s="9"/>
      <c r="F151" s="87" t="s">
        <v>371</v>
      </c>
      <c r="G151" s="36"/>
      <c r="H151" s="36" t="s">
        <v>370</v>
      </c>
      <c r="I151" s="59">
        <v>167567.4</v>
      </c>
      <c r="J151" s="59">
        <v>167567.4</v>
      </c>
      <c r="K151" s="45">
        <f t="shared" si="69"/>
        <v>100</v>
      </c>
      <c r="L151" s="59">
        <v>0</v>
      </c>
      <c r="M151" s="59">
        <v>0</v>
      </c>
      <c r="N151" s="38">
        <v>0</v>
      </c>
      <c r="O151" s="45">
        <f t="shared" si="71"/>
        <v>167567.4</v>
      </c>
      <c r="P151" s="86"/>
      <c r="Q151" s="90"/>
      <c r="R151" s="90"/>
      <c r="S151" s="59">
        <f t="shared" si="72"/>
        <v>167567.4</v>
      </c>
      <c r="T151" s="85">
        <f t="shared" si="70"/>
        <v>100</v>
      </c>
    </row>
    <row r="152" spans="1:20" ht="25.15" customHeight="1" x14ac:dyDescent="0.25">
      <c r="A152" s="7"/>
      <c r="B152" s="9"/>
      <c r="C152" s="9"/>
      <c r="D152" s="9"/>
      <c r="E152" s="9"/>
      <c r="F152" s="87" t="s">
        <v>371</v>
      </c>
      <c r="G152" s="36"/>
      <c r="H152" s="36" t="s">
        <v>419</v>
      </c>
      <c r="I152" s="59">
        <v>131313.13</v>
      </c>
      <c r="J152" s="59">
        <v>131313.13</v>
      </c>
      <c r="K152" s="45">
        <f t="shared" si="69"/>
        <v>100</v>
      </c>
      <c r="L152" s="59">
        <v>0</v>
      </c>
      <c r="M152" s="59">
        <v>0</v>
      </c>
      <c r="N152" s="38">
        <v>0</v>
      </c>
      <c r="O152" s="59">
        <f t="shared" ref="O152" si="73">SUM(F152,I152)</f>
        <v>131313.13</v>
      </c>
      <c r="P152" s="86"/>
      <c r="Q152" s="90"/>
      <c r="R152" s="90"/>
      <c r="S152" s="59">
        <f t="shared" si="72"/>
        <v>131313.13</v>
      </c>
      <c r="T152" s="85">
        <f t="shared" si="70"/>
        <v>100</v>
      </c>
    </row>
    <row r="153" spans="1:20" ht="23.45" customHeight="1" x14ac:dyDescent="0.25">
      <c r="A153" s="7"/>
      <c r="B153" s="9"/>
      <c r="C153" s="9"/>
      <c r="D153" s="9"/>
      <c r="E153" s="9"/>
      <c r="F153" s="87" t="s">
        <v>371</v>
      </c>
      <c r="G153" s="36"/>
      <c r="H153" s="36" t="s">
        <v>376</v>
      </c>
      <c r="I153" s="59">
        <v>0</v>
      </c>
      <c r="J153" s="59">
        <v>0</v>
      </c>
      <c r="K153" s="38">
        <v>0</v>
      </c>
      <c r="L153" s="59">
        <v>13000000</v>
      </c>
      <c r="M153" s="59">
        <v>13000000</v>
      </c>
      <c r="N153" s="45">
        <f>SUM(M153/L153*100)</f>
        <v>100</v>
      </c>
      <c r="O153" s="45">
        <f t="shared" si="71"/>
        <v>13000000</v>
      </c>
      <c r="P153" s="86"/>
      <c r="Q153" s="90"/>
      <c r="R153" s="90"/>
      <c r="S153" s="59">
        <f t="shared" si="72"/>
        <v>13000000</v>
      </c>
      <c r="T153" s="85">
        <f t="shared" si="70"/>
        <v>100</v>
      </c>
    </row>
    <row r="154" spans="1:20" ht="23.45" hidden="1" customHeight="1" x14ac:dyDescent="0.25">
      <c r="A154" s="7"/>
      <c r="B154" s="9"/>
      <c r="C154" s="9"/>
      <c r="D154" s="9"/>
      <c r="E154" s="9"/>
      <c r="F154" s="49" t="s">
        <v>265</v>
      </c>
      <c r="G154" s="36"/>
      <c r="H154" s="36" t="s">
        <v>372</v>
      </c>
      <c r="I154" s="59">
        <f>SUM(I155)</f>
        <v>0</v>
      </c>
      <c r="J154" s="59">
        <v>0</v>
      </c>
      <c r="K154" s="38"/>
      <c r="L154" s="59"/>
      <c r="M154" s="59"/>
      <c r="N154" s="45"/>
      <c r="O154" s="45">
        <f t="shared" ref="O154:O157" si="74">SUM(I154,L154)</f>
        <v>0</v>
      </c>
      <c r="P154" s="86"/>
      <c r="Q154" s="90"/>
      <c r="R154" s="90"/>
      <c r="S154" s="59">
        <f t="shared" ref="S154:S157" si="75">SUM(J154,M154)</f>
        <v>0</v>
      </c>
      <c r="T154" s="85"/>
    </row>
    <row r="155" spans="1:20" ht="24" hidden="1" customHeight="1" x14ac:dyDescent="0.25">
      <c r="A155" s="7"/>
      <c r="B155" s="9"/>
      <c r="C155" s="9"/>
      <c r="D155" s="9"/>
      <c r="E155" s="9"/>
      <c r="F155" s="87" t="s">
        <v>266</v>
      </c>
      <c r="G155" s="36"/>
      <c r="H155" s="36" t="s">
        <v>373</v>
      </c>
      <c r="I155" s="59">
        <v>0</v>
      </c>
      <c r="J155" s="59">
        <v>0</v>
      </c>
      <c r="K155" s="38"/>
      <c r="L155" s="59"/>
      <c r="M155" s="59"/>
      <c r="N155" s="45"/>
      <c r="O155" s="45">
        <f t="shared" si="74"/>
        <v>0</v>
      </c>
      <c r="P155" s="86"/>
      <c r="Q155" s="90"/>
      <c r="R155" s="90"/>
      <c r="S155" s="59">
        <f t="shared" si="75"/>
        <v>0</v>
      </c>
      <c r="T155" s="85"/>
    </row>
    <row r="156" spans="1:20" ht="25.9" customHeight="1" x14ac:dyDescent="0.25">
      <c r="A156" s="7"/>
      <c r="B156" s="9"/>
      <c r="C156" s="9"/>
      <c r="D156" s="9"/>
      <c r="E156" s="9"/>
      <c r="F156" s="49" t="s">
        <v>267</v>
      </c>
      <c r="G156" s="36"/>
      <c r="H156" s="36" t="s">
        <v>375</v>
      </c>
      <c r="I156" s="59">
        <f>SUM(I157)</f>
        <v>1959581.72</v>
      </c>
      <c r="J156" s="59">
        <f>SUM(J157)</f>
        <v>1959581.72</v>
      </c>
      <c r="K156" s="45">
        <f t="shared" si="69"/>
        <v>100</v>
      </c>
      <c r="L156" s="59"/>
      <c r="M156" s="59"/>
      <c r="N156" s="45"/>
      <c r="O156" s="45">
        <f t="shared" si="74"/>
        <v>1959581.72</v>
      </c>
      <c r="P156" s="86"/>
      <c r="Q156" s="90"/>
      <c r="R156" s="90"/>
      <c r="S156" s="59">
        <f t="shared" si="75"/>
        <v>1959581.72</v>
      </c>
      <c r="T156" s="85">
        <f t="shared" si="70"/>
        <v>100</v>
      </c>
    </row>
    <row r="157" spans="1:20" ht="21.6" customHeight="1" x14ac:dyDescent="0.25">
      <c r="A157" s="7"/>
      <c r="B157" s="9"/>
      <c r="C157" s="9"/>
      <c r="D157" s="9"/>
      <c r="E157" s="9"/>
      <c r="F157" s="87" t="s">
        <v>268</v>
      </c>
      <c r="G157" s="36"/>
      <c r="H157" s="36" t="s">
        <v>374</v>
      </c>
      <c r="I157" s="59">
        <v>1959581.72</v>
      </c>
      <c r="J157" s="59">
        <v>1959581.72</v>
      </c>
      <c r="K157" s="45">
        <f t="shared" si="69"/>
        <v>100</v>
      </c>
      <c r="L157" s="59"/>
      <c r="M157" s="59"/>
      <c r="N157" s="45"/>
      <c r="O157" s="45">
        <f t="shared" si="74"/>
        <v>1959581.72</v>
      </c>
      <c r="P157" s="86"/>
      <c r="Q157" s="90"/>
      <c r="R157" s="90"/>
      <c r="S157" s="59">
        <f t="shared" si="75"/>
        <v>1959581.72</v>
      </c>
      <c r="T157" s="85">
        <f t="shared" si="70"/>
        <v>100</v>
      </c>
    </row>
    <row r="158" spans="1:20" ht="43.5" x14ac:dyDescent="0.25">
      <c r="A158" s="11" t="s">
        <v>21</v>
      </c>
      <c r="B158" s="11"/>
      <c r="C158" s="11"/>
      <c r="D158" s="11"/>
      <c r="E158" s="11"/>
      <c r="F158" s="20" t="s">
        <v>302</v>
      </c>
      <c r="G158" s="37" t="s">
        <v>44</v>
      </c>
      <c r="H158" s="37" t="s">
        <v>141</v>
      </c>
      <c r="I158" s="58">
        <f>SUM(I159+I161+I163+I165)</f>
        <v>5021369.2699999996</v>
      </c>
      <c r="J158" s="58">
        <f>SUM(J159+J161+J163+J165)</f>
        <v>5021369.2699999996</v>
      </c>
      <c r="K158" s="38">
        <f t="shared" si="69"/>
        <v>100</v>
      </c>
      <c r="L158" s="58">
        <f>SUM(L159)</f>
        <v>0</v>
      </c>
      <c r="M158" s="58">
        <v>0</v>
      </c>
      <c r="N158" s="38">
        <v>0</v>
      </c>
      <c r="O158" s="38">
        <f t="shared" si="71"/>
        <v>5021369.2699999996</v>
      </c>
      <c r="P158" s="86"/>
      <c r="Q158" s="90"/>
      <c r="R158" s="90"/>
      <c r="S158" s="58">
        <f t="shared" si="72"/>
        <v>5021369.2699999996</v>
      </c>
      <c r="T158" s="62">
        <f t="shared" si="70"/>
        <v>100</v>
      </c>
    </row>
    <row r="159" spans="1:20" ht="39" x14ac:dyDescent="0.25">
      <c r="A159" s="11"/>
      <c r="B159" s="11"/>
      <c r="C159" s="11"/>
      <c r="D159" s="11"/>
      <c r="E159" s="11"/>
      <c r="F159" s="50" t="s">
        <v>186</v>
      </c>
      <c r="G159" s="37" t="s">
        <v>40</v>
      </c>
      <c r="H159" s="37" t="s">
        <v>141</v>
      </c>
      <c r="I159" s="58">
        <f>SUM(I160)</f>
        <v>919550.84</v>
      </c>
      <c r="J159" s="58">
        <f>SUM(J160)</f>
        <v>919550.84</v>
      </c>
      <c r="K159" s="38">
        <f t="shared" si="69"/>
        <v>100</v>
      </c>
      <c r="L159" s="58">
        <v>0</v>
      </c>
      <c r="M159" s="58">
        <v>0</v>
      </c>
      <c r="N159" s="38">
        <v>0</v>
      </c>
      <c r="O159" s="38">
        <f t="shared" si="71"/>
        <v>919550.84</v>
      </c>
      <c r="P159" s="101"/>
      <c r="Q159" s="91"/>
      <c r="R159" s="91"/>
      <c r="S159" s="58">
        <f t="shared" si="72"/>
        <v>919550.84</v>
      </c>
      <c r="T159" s="62">
        <f t="shared" si="70"/>
        <v>100</v>
      </c>
    </row>
    <row r="160" spans="1:20" ht="22.9" customHeight="1" x14ac:dyDescent="0.25">
      <c r="A160" s="11"/>
      <c r="B160" s="11"/>
      <c r="C160" s="11"/>
      <c r="D160" s="11"/>
      <c r="E160" s="11"/>
      <c r="F160" s="22" t="s">
        <v>65</v>
      </c>
      <c r="G160" s="36" t="s">
        <v>44</v>
      </c>
      <c r="H160" s="36" t="s">
        <v>377</v>
      </c>
      <c r="I160" s="59">
        <v>919550.84</v>
      </c>
      <c r="J160" s="59">
        <v>919550.84</v>
      </c>
      <c r="K160" s="45">
        <f t="shared" si="69"/>
        <v>100</v>
      </c>
      <c r="L160" s="59">
        <v>0</v>
      </c>
      <c r="M160" s="59">
        <v>0</v>
      </c>
      <c r="N160" s="38">
        <v>0</v>
      </c>
      <c r="O160" s="45">
        <f t="shared" si="71"/>
        <v>919550.84</v>
      </c>
      <c r="P160" s="86"/>
      <c r="Q160" s="90"/>
      <c r="R160" s="90"/>
      <c r="S160" s="59">
        <f t="shared" si="72"/>
        <v>919550.84</v>
      </c>
      <c r="T160" s="85">
        <f t="shared" si="70"/>
        <v>100</v>
      </c>
    </row>
    <row r="161" spans="1:20" ht="39" x14ac:dyDescent="0.25">
      <c r="A161" s="11"/>
      <c r="B161" s="11"/>
      <c r="C161" s="11"/>
      <c r="D161" s="11"/>
      <c r="E161" s="11"/>
      <c r="F161" s="50" t="s">
        <v>378</v>
      </c>
      <c r="G161" s="36"/>
      <c r="H161" s="37" t="s">
        <v>379</v>
      </c>
      <c r="I161" s="58">
        <f>SUM(I162:I162)</f>
        <v>3326780.99</v>
      </c>
      <c r="J161" s="58">
        <f>SUM(J162:J162)</f>
        <v>3326780.99</v>
      </c>
      <c r="K161" s="38">
        <f t="shared" si="69"/>
        <v>100</v>
      </c>
      <c r="L161" s="59">
        <v>0</v>
      </c>
      <c r="M161" s="59">
        <v>0</v>
      </c>
      <c r="N161" s="38">
        <v>0</v>
      </c>
      <c r="O161" s="38">
        <f t="shared" si="71"/>
        <v>3326780.99</v>
      </c>
      <c r="P161" s="101"/>
      <c r="Q161" s="91"/>
      <c r="R161" s="91"/>
      <c r="S161" s="58">
        <f t="shared" si="72"/>
        <v>3326780.99</v>
      </c>
      <c r="T161" s="62">
        <f t="shared" si="70"/>
        <v>100</v>
      </c>
    </row>
    <row r="162" spans="1:20" ht="23.45" customHeight="1" x14ac:dyDescent="0.25">
      <c r="A162" s="11"/>
      <c r="B162" s="11"/>
      <c r="C162" s="11"/>
      <c r="D162" s="11"/>
      <c r="E162" s="11"/>
      <c r="F162" s="21" t="s">
        <v>50</v>
      </c>
      <c r="G162" s="36"/>
      <c r="H162" s="36" t="s">
        <v>158</v>
      </c>
      <c r="I162" s="59">
        <v>3326780.99</v>
      </c>
      <c r="J162" s="59">
        <v>3326780.99</v>
      </c>
      <c r="K162" s="45">
        <f t="shared" si="69"/>
        <v>100</v>
      </c>
      <c r="L162" s="59">
        <v>0</v>
      </c>
      <c r="M162" s="59">
        <v>0</v>
      </c>
      <c r="N162" s="38">
        <v>0</v>
      </c>
      <c r="O162" s="45">
        <f t="shared" si="71"/>
        <v>3326780.99</v>
      </c>
      <c r="P162" s="86"/>
      <c r="Q162" s="90"/>
      <c r="R162" s="90"/>
      <c r="S162" s="59">
        <f t="shared" si="72"/>
        <v>3326780.99</v>
      </c>
      <c r="T162" s="85">
        <f t="shared" si="70"/>
        <v>100</v>
      </c>
    </row>
    <row r="163" spans="1:20" ht="27.6" customHeight="1" x14ac:dyDescent="0.25">
      <c r="A163" s="11" t="s">
        <v>23</v>
      </c>
      <c r="B163" s="13"/>
      <c r="C163" s="13"/>
      <c r="D163" s="13"/>
      <c r="E163" s="13"/>
      <c r="F163" s="106" t="s">
        <v>439</v>
      </c>
      <c r="G163" s="36"/>
      <c r="H163" s="37" t="s">
        <v>440</v>
      </c>
      <c r="I163" s="58">
        <f>SUM(I164)</f>
        <v>70000</v>
      </c>
      <c r="J163" s="58">
        <f>SUM(J164)</f>
        <v>70000</v>
      </c>
      <c r="K163" s="45">
        <f t="shared" si="69"/>
        <v>100</v>
      </c>
      <c r="L163" s="58">
        <f>SUM(L164)</f>
        <v>0</v>
      </c>
      <c r="M163" s="58">
        <v>0</v>
      </c>
      <c r="N163" s="38">
        <v>0</v>
      </c>
      <c r="O163" s="38">
        <f t="shared" si="71"/>
        <v>70000</v>
      </c>
      <c r="P163" s="101"/>
      <c r="Q163" s="91"/>
      <c r="R163" s="91"/>
      <c r="S163" s="58">
        <f t="shared" si="72"/>
        <v>70000</v>
      </c>
      <c r="T163" s="62">
        <f t="shared" si="70"/>
        <v>100</v>
      </c>
    </row>
    <row r="164" spans="1:20" ht="28.9" customHeight="1" x14ac:dyDescent="0.25">
      <c r="A164" s="7"/>
      <c r="B164" s="9"/>
      <c r="C164" s="9"/>
      <c r="D164" s="9"/>
      <c r="E164" s="9"/>
      <c r="F164" s="32" t="s">
        <v>441</v>
      </c>
      <c r="G164" s="36"/>
      <c r="H164" s="36" t="s">
        <v>442</v>
      </c>
      <c r="I164" s="59">
        <v>70000</v>
      </c>
      <c r="J164" s="59">
        <v>70000</v>
      </c>
      <c r="K164" s="45">
        <f t="shared" si="69"/>
        <v>100</v>
      </c>
      <c r="L164" s="58">
        <f>SUM(L165)</f>
        <v>0</v>
      </c>
      <c r="M164" s="58">
        <v>0</v>
      </c>
      <c r="N164" s="38">
        <v>0</v>
      </c>
      <c r="O164" s="45">
        <f t="shared" si="71"/>
        <v>70000</v>
      </c>
      <c r="P164" s="101"/>
      <c r="Q164" s="91"/>
      <c r="R164" s="91"/>
      <c r="S164" s="58">
        <f>SUM(J164)</f>
        <v>70000</v>
      </c>
      <c r="T164" s="62">
        <f t="shared" si="70"/>
        <v>100</v>
      </c>
    </row>
    <row r="165" spans="1:20" ht="28.9" customHeight="1" x14ac:dyDescent="0.25">
      <c r="A165" s="7"/>
      <c r="B165" s="9"/>
      <c r="C165" s="9"/>
      <c r="D165" s="9"/>
      <c r="E165" s="9"/>
      <c r="F165" s="106" t="s">
        <v>443</v>
      </c>
      <c r="G165" s="36"/>
      <c r="H165" s="37" t="s">
        <v>444</v>
      </c>
      <c r="I165" s="58">
        <f>SUM(I166)</f>
        <v>705037.44</v>
      </c>
      <c r="J165" s="58">
        <f>SUM(J166)</f>
        <v>705037.44</v>
      </c>
      <c r="K165" s="45">
        <f t="shared" si="69"/>
        <v>100</v>
      </c>
      <c r="L165" s="59">
        <f>SUM(L166:L166)</f>
        <v>0</v>
      </c>
      <c r="M165" s="59">
        <v>0</v>
      </c>
      <c r="N165" s="38">
        <v>0</v>
      </c>
      <c r="O165" s="38">
        <f t="shared" si="71"/>
        <v>705037.44</v>
      </c>
      <c r="P165" s="86"/>
      <c r="Q165" s="90"/>
      <c r="R165" s="90"/>
      <c r="S165" s="58">
        <f t="shared" si="72"/>
        <v>705037.44</v>
      </c>
      <c r="T165" s="85">
        <f t="shared" si="70"/>
        <v>100</v>
      </c>
    </row>
    <row r="166" spans="1:20" ht="18" customHeight="1" x14ac:dyDescent="0.25">
      <c r="A166" s="7"/>
      <c r="B166" s="9"/>
      <c r="C166" s="9"/>
      <c r="D166" s="9"/>
      <c r="E166" s="9"/>
      <c r="F166" s="32" t="s">
        <v>445</v>
      </c>
      <c r="G166" s="36"/>
      <c r="H166" s="36" t="s">
        <v>446</v>
      </c>
      <c r="I166" s="59">
        <v>705037.44</v>
      </c>
      <c r="J166" s="59">
        <v>705037.44</v>
      </c>
      <c r="K166" s="45">
        <f t="shared" si="69"/>
        <v>100</v>
      </c>
      <c r="L166" s="58">
        <v>0</v>
      </c>
      <c r="M166" s="58"/>
      <c r="N166" s="58"/>
      <c r="O166" s="45">
        <f>SUM(I166)</f>
        <v>705037.44</v>
      </c>
      <c r="P166" s="86"/>
      <c r="Q166" s="90"/>
      <c r="R166" s="90"/>
      <c r="S166" s="59">
        <f>SUM(J166)</f>
        <v>705037.44</v>
      </c>
      <c r="T166" s="85">
        <f t="shared" si="70"/>
        <v>100</v>
      </c>
    </row>
    <row r="167" spans="1:20" ht="27" customHeight="1" x14ac:dyDescent="0.25">
      <c r="A167" s="11" t="s">
        <v>24</v>
      </c>
      <c r="B167" s="13" t="s">
        <v>33</v>
      </c>
      <c r="C167" s="13" t="s">
        <v>34</v>
      </c>
      <c r="D167" s="13"/>
      <c r="E167" s="13"/>
      <c r="F167" s="20" t="s">
        <v>380</v>
      </c>
      <c r="G167" s="37" t="s">
        <v>44</v>
      </c>
      <c r="H167" s="37" t="s">
        <v>142</v>
      </c>
      <c r="I167" s="58">
        <f>SUM(I168)</f>
        <v>49900.28</v>
      </c>
      <c r="J167" s="58">
        <f>SUM(J168)</f>
        <v>49900.28</v>
      </c>
      <c r="K167" s="45">
        <f t="shared" ref="K167:K172" si="76">SUM(J167/I167*100)</f>
        <v>100</v>
      </c>
      <c r="L167" s="58">
        <v>0</v>
      </c>
      <c r="M167" s="58">
        <v>0</v>
      </c>
      <c r="N167" s="38">
        <v>0</v>
      </c>
      <c r="O167" s="38">
        <f t="shared" ref="O167:O174" si="77">SUM(I167,L167)</f>
        <v>49900.28</v>
      </c>
      <c r="P167" s="91"/>
      <c r="Q167" s="91"/>
      <c r="R167" s="91"/>
      <c r="S167" s="58">
        <f t="shared" ref="S167:S174" si="78">SUM(J167,M167)</f>
        <v>49900.28</v>
      </c>
      <c r="T167" s="58">
        <f t="shared" ref="T167:T172" si="79">SUM(S167/O167*100)</f>
        <v>100</v>
      </c>
    </row>
    <row r="168" spans="1:20" ht="48" thickBot="1" x14ac:dyDescent="0.3">
      <c r="A168" s="11"/>
      <c r="B168" s="13"/>
      <c r="C168" s="13"/>
      <c r="D168" s="13"/>
      <c r="E168" s="13"/>
      <c r="F168" s="107" t="s">
        <v>447</v>
      </c>
      <c r="G168" s="36"/>
      <c r="H168" s="36" t="s">
        <v>448</v>
      </c>
      <c r="I168" s="59">
        <f>SUM(I169,I171)</f>
        <v>49900.28</v>
      </c>
      <c r="J168" s="59">
        <f>SUM(J169,J171)</f>
        <v>49900.28</v>
      </c>
      <c r="K168" s="45">
        <f t="shared" si="76"/>
        <v>100</v>
      </c>
      <c r="L168" s="58">
        <v>0</v>
      </c>
      <c r="M168" s="58">
        <v>0</v>
      </c>
      <c r="N168" s="38">
        <v>0</v>
      </c>
      <c r="O168" s="45">
        <f t="shared" si="77"/>
        <v>49900.28</v>
      </c>
      <c r="P168" s="90"/>
      <c r="Q168" s="90"/>
      <c r="R168" s="90"/>
      <c r="S168" s="59">
        <f t="shared" si="78"/>
        <v>49900.28</v>
      </c>
      <c r="T168" s="59">
        <f t="shared" si="79"/>
        <v>100</v>
      </c>
    </row>
    <row r="169" spans="1:20" ht="27.75" thickBot="1" x14ac:dyDescent="0.3">
      <c r="A169" s="11"/>
      <c r="B169" s="13"/>
      <c r="C169" s="13"/>
      <c r="D169" s="13"/>
      <c r="E169" s="13"/>
      <c r="F169" s="108" t="s">
        <v>449</v>
      </c>
      <c r="G169" s="36"/>
      <c r="H169" s="36" t="s">
        <v>450</v>
      </c>
      <c r="I169" s="58">
        <f>SUM(I170:I170)</f>
        <v>35900.28</v>
      </c>
      <c r="J169" s="58">
        <f>SUM(J170:J170)</f>
        <v>35900.28</v>
      </c>
      <c r="K169" s="38">
        <f t="shared" si="76"/>
        <v>100</v>
      </c>
      <c r="L169" s="58">
        <v>0</v>
      </c>
      <c r="M169" s="58">
        <v>0</v>
      </c>
      <c r="N169" s="38">
        <v>0</v>
      </c>
      <c r="O169" s="38">
        <f t="shared" si="77"/>
        <v>35900.28</v>
      </c>
      <c r="P169" s="91"/>
      <c r="Q169" s="91"/>
      <c r="R169" s="91"/>
      <c r="S169" s="58">
        <f t="shared" si="78"/>
        <v>35900.28</v>
      </c>
      <c r="T169" s="62">
        <f t="shared" si="79"/>
        <v>100</v>
      </c>
    </row>
    <row r="170" spans="1:20" ht="22.9" customHeight="1" thickBot="1" x14ac:dyDescent="0.3">
      <c r="A170" s="11"/>
      <c r="B170" s="13"/>
      <c r="C170" s="13"/>
      <c r="D170" s="13"/>
      <c r="E170" s="13"/>
      <c r="F170" s="109" t="s">
        <v>451</v>
      </c>
      <c r="G170" s="36"/>
      <c r="H170" s="36" t="s">
        <v>452</v>
      </c>
      <c r="I170" s="63">
        <v>35900.28</v>
      </c>
      <c r="J170" s="63">
        <v>35900.28</v>
      </c>
      <c r="K170" s="45">
        <f t="shared" si="76"/>
        <v>100</v>
      </c>
      <c r="L170" s="58">
        <v>0</v>
      </c>
      <c r="M170" s="58">
        <v>0</v>
      </c>
      <c r="N170" s="38">
        <v>0</v>
      </c>
      <c r="O170" s="45">
        <f t="shared" si="77"/>
        <v>35900.28</v>
      </c>
      <c r="P170" s="90"/>
      <c r="Q170" s="90"/>
      <c r="R170" s="90"/>
      <c r="S170" s="59">
        <f t="shared" si="78"/>
        <v>35900.28</v>
      </c>
      <c r="T170" s="59">
        <f t="shared" si="79"/>
        <v>100</v>
      </c>
    </row>
    <row r="171" spans="1:20" ht="31.15" customHeight="1" thickBot="1" x14ac:dyDescent="0.3">
      <c r="A171" s="11"/>
      <c r="B171" s="13"/>
      <c r="C171" s="13"/>
      <c r="D171" s="13"/>
      <c r="E171" s="13"/>
      <c r="F171" s="110" t="s">
        <v>187</v>
      </c>
      <c r="G171" s="36"/>
      <c r="H171" s="36" t="s">
        <v>400</v>
      </c>
      <c r="I171" s="58">
        <f>SUM(I172)</f>
        <v>14000</v>
      </c>
      <c r="J171" s="58">
        <f>SUM(J172)</f>
        <v>14000</v>
      </c>
      <c r="K171" s="38">
        <f t="shared" si="76"/>
        <v>100</v>
      </c>
      <c r="L171" s="58">
        <v>0</v>
      </c>
      <c r="M171" s="58">
        <v>0</v>
      </c>
      <c r="N171" s="38">
        <v>0</v>
      </c>
      <c r="O171" s="38">
        <f t="shared" si="77"/>
        <v>14000</v>
      </c>
      <c r="P171" s="91"/>
      <c r="Q171" s="91"/>
      <c r="R171" s="91"/>
      <c r="S171" s="58">
        <f t="shared" si="78"/>
        <v>14000</v>
      </c>
      <c r="T171" s="62">
        <f t="shared" si="79"/>
        <v>100</v>
      </c>
    </row>
    <row r="172" spans="1:20" ht="17.45" customHeight="1" thickBot="1" x14ac:dyDescent="0.3">
      <c r="A172" s="11"/>
      <c r="B172" s="13"/>
      <c r="C172" s="13"/>
      <c r="D172" s="13"/>
      <c r="E172" s="13"/>
      <c r="F172" s="109" t="s">
        <v>64</v>
      </c>
      <c r="G172" s="36"/>
      <c r="H172" s="36" t="s">
        <v>401</v>
      </c>
      <c r="I172" s="111">
        <v>14000</v>
      </c>
      <c r="J172" s="63">
        <v>14000</v>
      </c>
      <c r="K172" s="45">
        <f t="shared" si="76"/>
        <v>100</v>
      </c>
      <c r="L172" s="58">
        <v>0</v>
      </c>
      <c r="M172" s="58">
        <v>0</v>
      </c>
      <c r="N172" s="38">
        <v>0</v>
      </c>
      <c r="O172" s="45">
        <f t="shared" si="77"/>
        <v>14000</v>
      </c>
      <c r="P172" s="90"/>
      <c r="Q172" s="90"/>
      <c r="R172" s="90"/>
      <c r="S172" s="59">
        <f t="shared" si="78"/>
        <v>14000</v>
      </c>
      <c r="T172" s="85">
        <f t="shared" si="79"/>
        <v>100</v>
      </c>
    </row>
    <row r="173" spans="1:20" ht="0.6" hidden="1" customHeight="1" thickBot="1" x14ac:dyDescent="0.3">
      <c r="A173" s="11"/>
      <c r="B173" s="13"/>
      <c r="C173" s="13"/>
      <c r="D173" s="13"/>
      <c r="E173" s="13"/>
      <c r="F173" s="54" t="s">
        <v>253</v>
      </c>
      <c r="G173" s="36"/>
      <c r="H173" s="36" t="s">
        <v>254</v>
      </c>
      <c r="I173" s="58">
        <f>SUM(I174)</f>
        <v>0</v>
      </c>
      <c r="J173" s="58">
        <f>SUM(J174)</f>
        <v>0</v>
      </c>
      <c r="K173" s="45">
        <v>0</v>
      </c>
      <c r="L173" s="58">
        <v>0</v>
      </c>
      <c r="M173" s="58">
        <v>0</v>
      </c>
      <c r="N173" s="58">
        <v>0</v>
      </c>
      <c r="O173" s="38">
        <f t="shared" si="77"/>
        <v>0</v>
      </c>
      <c r="P173" s="91"/>
      <c r="Q173" s="91"/>
      <c r="R173" s="91"/>
      <c r="S173" s="58">
        <f t="shared" si="78"/>
        <v>0</v>
      </c>
      <c r="T173" s="85">
        <v>0</v>
      </c>
    </row>
    <row r="174" spans="1:20" ht="19.899999999999999" hidden="1" customHeight="1" thickBot="1" x14ac:dyDescent="0.3">
      <c r="A174" s="11"/>
      <c r="B174" s="13"/>
      <c r="C174" s="13"/>
      <c r="D174" s="13"/>
      <c r="E174" s="13"/>
      <c r="F174" s="52" t="s">
        <v>255</v>
      </c>
      <c r="G174" s="36"/>
      <c r="H174" s="36" t="s">
        <v>256</v>
      </c>
      <c r="I174" s="59">
        <v>0</v>
      </c>
      <c r="J174" s="59">
        <v>0</v>
      </c>
      <c r="K174" s="45">
        <v>0</v>
      </c>
      <c r="L174" s="58">
        <v>0</v>
      </c>
      <c r="M174" s="58">
        <v>0</v>
      </c>
      <c r="N174" s="58">
        <v>0</v>
      </c>
      <c r="O174" s="45">
        <f t="shared" si="77"/>
        <v>0</v>
      </c>
      <c r="P174" s="90"/>
      <c r="Q174" s="90"/>
      <c r="R174" s="90"/>
      <c r="S174" s="59">
        <f t="shared" si="78"/>
        <v>0</v>
      </c>
      <c r="T174" s="85">
        <v>0</v>
      </c>
    </row>
    <row r="175" spans="1:20" ht="29.25" x14ac:dyDescent="0.25">
      <c r="A175" s="11" t="s">
        <v>25</v>
      </c>
      <c r="B175" s="13"/>
      <c r="C175" s="13"/>
      <c r="D175" s="13"/>
      <c r="E175" s="13"/>
      <c r="F175" s="20" t="s">
        <v>381</v>
      </c>
      <c r="G175" s="37" t="s">
        <v>44</v>
      </c>
      <c r="H175" s="37" t="s">
        <v>143</v>
      </c>
      <c r="I175" s="58">
        <f>SUM(I176,I181,I183)</f>
        <v>619120.43999999994</v>
      </c>
      <c r="J175" s="58">
        <f>SUM(J176,J181)</f>
        <v>619120.43999999994</v>
      </c>
      <c r="K175" s="38">
        <f t="shared" ref="K175:K191" si="80">SUM(J175/I175*100)</f>
        <v>100</v>
      </c>
      <c r="L175" s="58">
        <f>SUM(L176,L181)</f>
        <v>1369399</v>
      </c>
      <c r="M175" s="58">
        <f>SUM(M176,M181)</f>
        <v>1369399</v>
      </c>
      <c r="N175" s="38">
        <f t="shared" ref="N175:N178" si="81">SUM(M175/L175*100)</f>
        <v>100</v>
      </c>
      <c r="O175" s="38">
        <f t="shared" ref="O175:O192" si="82">SUM(I175,L175)</f>
        <v>1988519.44</v>
      </c>
      <c r="P175" s="91"/>
      <c r="Q175" s="91"/>
      <c r="R175" s="91"/>
      <c r="S175" s="58">
        <f t="shared" ref="S175:S192" si="83">SUM(J175,M175)</f>
        <v>1988519.44</v>
      </c>
      <c r="T175" s="62">
        <f t="shared" ref="T175:T191" si="84">SUM(S175/O175*100)</f>
        <v>100</v>
      </c>
    </row>
    <row r="176" spans="1:20" ht="29.25" x14ac:dyDescent="0.25">
      <c r="A176" s="11"/>
      <c r="B176" s="13"/>
      <c r="C176" s="13"/>
      <c r="D176" s="13"/>
      <c r="E176" s="13"/>
      <c r="F176" s="4" t="s">
        <v>303</v>
      </c>
      <c r="G176" s="36" t="s">
        <v>29</v>
      </c>
      <c r="H176" s="37" t="s">
        <v>144</v>
      </c>
      <c r="I176" s="58">
        <f>SUM(I178)</f>
        <v>500000</v>
      </c>
      <c r="J176" s="58">
        <f>SUM(J177)</f>
        <v>500000</v>
      </c>
      <c r="K176" s="38">
        <f t="shared" si="80"/>
        <v>100</v>
      </c>
      <c r="L176" s="58">
        <f>SUM(L177)</f>
        <v>1369399</v>
      </c>
      <c r="M176" s="58">
        <f>SUM(M177)</f>
        <v>1369399</v>
      </c>
      <c r="N176" s="38">
        <f t="shared" si="81"/>
        <v>100</v>
      </c>
      <c r="O176" s="38">
        <f>SUM(O177)</f>
        <v>1869399</v>
      </c>
      <c r="P176" s="91"/>
      <c r="Q176" s="91"/>
      <c r="R176" s="91"/>
      <c r="S176" s="58">
        <f t="shared" si="83"/>
        <v>1869399</v>
      </c>
      <c r="T176" s="62">
        <f t="shared" si="84"/>
        <v>100</v>
      </c>
    </row>
    <row r="177" spans="1:20" ht="27" x14ac:dyDescent="0.25">
      <c r="A177" s="11"/>
      <c r="B177" s="13"/>
      <c r="C177" s="13"/>
      <c r="D177" s="13"/>
      <c r="E177" s="13"/>
      <c r="F177" s="47" t="s">
        <v>188</v>
      </c>
      <c r="G177" s="36"/>
      <c r="H177" s="36" t="s">
        <v>145</v>
      </c>
      <c r="I177" s="59">
        <f>SUM(I178)</f>
        <v>500000</v>
      </c>
      <c r="J177" s="59">
        <f>SUM(J178)</f>
        <v>500000</v>
      </c>
      <c r="K177" s="45">
        <f t="shared" si="80"/>
        <v>100</v>
      </c>
      <c r="L177" s="59">
        <f>SUM(L178)</f>
        <v>1369399</v>
      </c>
      <c r="M177" s="59">
        <f>SUM(M178)</f>
        <v>1369399</v>
      </c>
      <c r="N177" s="45">
        <f t="shared" si="81"/>
        <v>100</v>
      </c>
      <c r="O177" s="45">
        <f t="shared" si="82"/>
        <v>1869399</v>
      </c>
      <c r="P177" s="90"/>
      <c r="Q177" s="90"/>
      <c r="R177" s="90"/>
      <c r="S177" s="59">
        <f t="shared" si="83"/>
        <v>1869399</v>
      </c>
      <c r="T177" s="85">
        <f t="shared" si="84"/>
        <v>100</v>
      </c>
    </row>
    <row r="178" spans="1:20" ht="22.15" customHeight="1" x14ac:dyDescent="0.25">
      <c r="A178" s="11"/>
      <c r="B178" s="13"/>
      <c r="C178" s="13"/>
      <c r="D178" s="13"/>
      <c r="E178" s="13"/>
      <c r="F178" s="21" t="s">
        <v>70</v>
      </c>
      <c r="G178" s="36" t="s">
        <v>29</v>
      </c>
      <c r="H178" s="36" t="s">
        <v>276</v>
      </c>
      <c r="I178" s="59">
        <v>500000</v>
      </c>
      <c r="J178" s="59">
        <v>500000</v>
      </c>
      <c r="K178" s="45">
        <f t="shared" si="80"/>
        <v>100</v>
      </c>
      <c r="L178" s="59">
        <v>1369399</v>
      </c>
      <c r="M178" s="59">
        <v>1369399</v>
      </c>
      <c r="N178" s="45">
        <f t="shared" si="81"/>
        <v>100</v>
      </c>
      <c r="O178" s="45">
        <f t="shared" si="82"/>
        <v>1869399</v>
      </c>
      <c r="P178" s="90"/>
      <c r="Q178" s="90"/>
      <c r="R178" s="90"/>
      <c r="S178" s="59">
        <f t="shared" si="83"/>
        <v>1869399</v>
      </c>
      <c r="T178" s="85">
        <f t="shared" si="84"/>
        <v>100</v>
      </c>
    </row>
    <row r="179" spans="1:20" ht="26.45" hidden="1" customHeight="1" x14ac:dyDescent="0.25">
      <c r="A179" s="11"/>
      <c r="B179" s="13"/>
      <c r="C179" s="13"/>
      <c r="D179" s="13"/>
      <c r="E179" s="13"/>
      <c r="F179" s="21" t="s">
        <v>235</v>
      </c>
      <c r="G179" s="36"/>
      <c r="H179" s="36" t="s">
        <v>236</v>
      </c>
      <c r="I179" s="59">
        <v>0</v>
      </c>
      <c r="J179" s="59">
        <v>0</v>
      </c>
      <c r="K179" s="45">
        <v>0</v>
      </c>
      <c r="L179" s="59">
        <v>0</v>
      </c>
      <c r="M179" s="59">
        <v>0</v>
      </c>
      <c r="N179" s="45" t="e">
        <f t="shared" ref="N179" si="85">SUM(M179/L179*100)</f>
        <v>#DIV/0!</v>
      </c>
      <c r="O179" s="45">
        <f t="shared" si="82"/>
        <v>0</v>
      </c>
      <c r="P179" s="90"/>
      <c r="Q179" s="90"/>
      <c r="R179" s="90"/>
      <c r="S179" s="59">
        <f t="shared" si="83"/>
        <v>0</v>
      </c>
      <c r="T179" s="85" t="e">
        <f t="shared" si="84"/>
        <v>#DIV/0!</v>
      </c>
    </row>
    <row r="180" spans="1:20" ht="26.45" hidden="1" customHeight="1" x14ac:dyDescent="0.25">
      <c r="A180" s="11"/>
      <c r="B180" s="13"/>
      <c r="C180" s="13"/>
      <c r="D180" s="13"/>
      <c r="E180" s="13"/>
      <c r="F180" s="21" t="s">
        <v>237</v>
      </c>
      <c r="G180" s="36"/>
      <c r="H180" s="36" t="s">
        <v>238</v>
      </c>
      <c r="I180" s="59"/>
      <c r="J180" s="59">
        <v>0</v>
      </c>
      <c r="K180" s="45">
        <v>0</v>
      </c>
      <c r="L180" s="59">
        <v>0</v>
      </c>
      <c r="M180" s="59">
        <v>0</v>
      </c>
      <c r="N180" s="45" t="e">
        <f t="shared" ref="N180" si="86">SUM(M180/L180*100)</f>
        <v>#DIV/0!</v>
      </c>
      <c r="O180" s="45">
        <f t="shared" si="82"/>
        <v>0</v>
      </c>
      <c r="P180" s="90"/>
      <c r="Q180" s="90"/>
      <c r="R180" s="90"/>
      <c r="S180" s="59">
        <f t="shared" si="83"/>
        <v>0</v>
      </c>
      <c r="T180" s="85" t="e">
        <f t="shared" si="84"/>
        <v>#DIV/0!</v>
      </c>
    </row>
    <row r="181" spans="1:20" ht="16.899999999999999" customHeight="1" x14ac:dyDescent="0.25">
      <c r="A181" s="11"/>
      <c r="B181" s="13"/>
      <c r="C181" s="13"/>
      <c r="D181" s="13"/>
      <c r="E181" s="13"/>
      <c r="F181" s="34" t="s">
        <v>189</v>
      </c>
      <c r="G181" s="36"/>
      <c r="H181" s="37" t="s">
        <v>382</v>
      </c>
      <c r="I181" s="58">
        <f>SUM(I182)</f>
        <v>119120.44</v>
      </c>
      <c r="J181" s="58">
        <f>SUM(J182)</f>
        <v>119120.44</v>
      </c>
      <c r="K181" s="38">
        <f t="shared" si="80"/>
        <v>100</v>
      </c>
      <c r="L181" s="58">
        <v>0</v>
      </c>
      <c r="M181" s="58">
        <v>0</v>
      </c>
      <c r="N181" s="38">
        <v>0</v>
      </c>
      <c r="O181" s="38">
        <f t="shared" si="82"/>
        <v>119120.44</v>
      </c>
      <c r="P181" s="91"/>
      <c r="Q181" s="91"/>
      <c r="R181" s="91"/>
      <c r="S181" s="58">
        <f t="shared" si="83"/>
        <v>119120.44</v>
      </c>
      <c r="T181" s="62">
        <f t="shared" si="84"/>
        <v>100</v>
      </c>
    </row>
    <row r="182" spans="1:20" ht="14.45" customHeight="1" x14ac:dyDescent="0.25">
      <c r="A182" s="11"/>
      <c r="B182" s="13"/>
      <c r="C182" s="13"/>
      <c r="D182" s="13"/>
      <c r="E182" s="13"/>
      <c r="F182" s="21" t="s">
        <v>63</v>
      </c>
      <c r="G182" s="36"/>
      <c r="H182" s="36" t="s">
        <v>383</v>
      </c>
      <c r="I182" s="59">
        <v>119120.44</v>
      </c>
      <c r="J182" s="59">
        <v>119120.44</v>
      </c>
      <c r="K182" s="45">
        <f t="shared" si="80"/>
        <v>100</v>
      </c>
      <c r="L182" s="58">
        <v>0</v>
      </c>
      <c r="M182" s="58">
        <v>0</v>
      </c>
      <c r="N182" s="38">
        <v>0</v>
      </c>
      <c r="O182" s="45">
        <f t="shared" si="82"/>
        <v>119120.44</v>
      </c>
      <c r="P182" s="90"/>
      <c r="Q182" s="90"/>
      <c r="R182" s="90"/>
      <c r="S182" s="59">
        <f t="shared" si="83"/>
        <v>119120.44</v>
      </c>
      <c r="T182" s="85">
        <f t="shared" si="84"/>
        <v>100</v>
      </c>
    </row>
    <row r="183" spans="1:20" ht="16.149999999999999" hidden="1" customHeight="1" x14ac:dyDescent="0.25">
      <c r="A183" s="11"/>
      <c r="B183" s="13"/>
      <c r="C183" s="13"/>
      <c r="D183" s="13"/>
      <c r="E183" s="13"/>
      <c r="F183" s="34" t="s">
        <v>404</v>
      </c>
      <c r="G183" s="36"/>
      <c r="H183" s="36" t="s">
        <v>385</v>
      </c>
      <c r="I183" s="58">
        <f>SUM(I184)</f>
        <v>0</v>
      </c>
      <c r="J183" s="59">
        <v>0</v>
      </c>
      <c r="K183" s="45" t="e">
        <f t="shared" si="80"/>
        <v>#DIV/0!</v>
      </c>
      <c r="L183" s="58"/>
      <c r="M183" s="58"/>
      <c r="N183" s="38"/>
      <c r="O183" s="38">
        <f t="shared" si="82"/>
        <v>0</v>
      </c>
      <c r="P183" s="90"/>
      <c r="Q183" s="90"/>
      <c r="R183" s="90"/>
      <c r="S183" s="59"/>
      <c r="T183" s="85"/>
    </row>
    <row r="184" spans="1:20" ht="19.899999999999999" hidden="1" customHeight="1" x14ac:dyDescent="0.25">
      <c r="A184" s="11"/>
      <c r="B184" s="13"/>
      <c r="C184" s="13"/>
      <c r="D184" s="13"/>
      <c r="E184" s="13"/>
      <c r="F184" s="21" t="s">
        <v>384</v>
      </c>
      <c r="G184" s="36"/>
      <c r="H184" s="36" t="s">
        <v>386</v>
      </c>
      <c r="I184" s="59">
        <v>0</v>
      </c>
      <c r="J184" s="59">
        <v>0</v>
      </c>
      <c r="K184" s="45" t="e">
        <f t="shared" si="80"/>
        <v>#DIV/0!</v>
      </c>
      <c r="L184" s="58"/>
      <c r="M184" s="58"/>
      <c r="N184" s="38"/>
      <c r="O184" s="45">
        <f t="shared" si="82"/>
        <v>0</v>
      </c>
      <c r="P184" s="90"/>
      <c r="Q184" s="90"/>
      <c r="R184" s="90"/>
      <c r="S184" s="59"/>
      <c r="T184" s="85"/>
    </row>
    <row r="185" spans="1:20" ht="42" customHeight="1" x14ac:dyDescent="0.25">
      <c r="A185" s="11" t="s">
        <v>26</v>
      </c>
      <c r="B185" s="13" t="s">
        <v>33</v>
      </c>
      <c r="C185" s="13" t="s">
        <v>32</v>
      </c>
      <c r="D185" s="13"/>
      <c r="E185" s="13"/>
      <c r="F185" s="20" t="s">
        <v>304</v>
      </c>
      <c r="G185" s="37" t="s">
        <v>44</v>
      </c>
      <c r="H185" s="37" t="s">
        <v>146</v>
      </c>
      <c r="I185" s="58">
        <f>SUM(I186,I194,I203,I205,I208,)</f>
        <v>33802193.590000004</v>
      </c>
      <c r="J185" s="58">
        <f>SUM(J186,J194,J203,J205,J208,)</f>
        <v>33802193.590000004</v>
      </c>
      <c r="K185" s="38">
        <f t="shared" si="80"/>
        <v>100</v>
      </c>
      <c r="L185" s="58">
        <f>SUM(L186,L194,L203,L205,)</f>
        <v>11839650</v>
      </c>
      <c r="M185" s="58">
        <f>SUM(M186,M194,M203,M205,)</f>
        <v>11839650</v>
      </c>
      <c r="N185" s="38">
        <f t="shared" ref="N185" si="87">SUM(M185/L185*100)</f>
        <v>100</v>
      </c>
      <c r="O185" s="38">
        <f t="shared" si="82"/>
        <v>45641843.590000004</v>
      </c>
      <c r="P185" s="91"/>
      <c r="Q185" s="91"/>
      <c r="R185" s="91"/>
      <c r="S185" s="58">
        <f t="shared" si="83"/>
        <v>45641843.590000004</v>
      </c>
      <c r="T185" s="62">
        <f t="shared" si="84"/>
        <v>100</v>
      </c>
    </row>
    <row r="186" spans="1:20" ht="28.9" customHeight="1" x14ac:dyDescent="0.25">
      <c r="A186" s="7" t="s">
        <v>27</v>
      </c>
      <c r="B186" s="6">
        <v>977</v>
      </c>
      <c r="C186" s="9" t="s">
        <v>32</v>
      </c>
      <c r="D186" s="6"/>
      <c r="E186" s="6"/>
      <c r="F186" s="4" t="s">
        <v>305</v>
      </c>
      <c r="G186" s="37" t="s">
        <v>44</v>
      </c>
      <c r="H186" s="37" t="s">
        <v>147</v>
      </c>
      <c r="I186" s="58">
        <f>SUM(I187,I190)</f>
        <v>15000</v>
      </c>
      <c r="J186" s="58">
        <f>SUM(J187,J190)</f>
        <v>15000</v>
      </c>
      <c r="K186" s="38">
        <f t="shared" si="80"/>
        <v>100</v>
      </c>
      <c r="L186" s="58">
        <f>SUM(L187:L192)</f>
        <v>0</v>
      </c>
      <c r="M186" s="58">
        <f>SUM(M187:M192)</f>
        <v>0</v>
      </c>
      <c r="N186" s="38">
        <v>0</v>
      </c>
      <c r="O186" s="38">
        <f t="shared" si="82"/>
        <v>15000</v>
      </c>
      <c r="P186" s="90"/>
      <c r="Q186" s="90"/>
      <c r="R186" s="90"/>
      <c r="S186" s="58">
        <f t="shared" si="83"/>
        <v>15000</v>
      </c>
      <c r="T186" s="85">
        <f t="shared" si="84"/>
        <v>100</v>
      </c>
    </row>
    <row r="187" spans="1:20" ht="13.9" hidden="1" customHeight="1" x14ac:dyDescent="0.25">
      <c r="A187" s="7"/>
      <c r="B187" s="6"/>
      <c r="C187" s="9"/>
      <c r="D187" s="6"/>
      <c r="E187" s="6"/>
      <c r="F187" s="55" t="s">
        <v>148</v>
      </c>
      <c r="G187" s="36" t="s">
        <v>33</v>
      </c>
      <c r="H187" s="36" t="s">
        <v>149</v>
      </c>
      <c r="I187" s="59">
        <f>SUM(I188)</f>
        <v>0</v>
      </c>
      <c r="J187" s="59">
        <f>SUM(J188)</f>
        <v>0</v>
      </c>
      <c r="K187" s="45" t="e">
        <f t="shared" si="80"/>
        <v>#DIV/0!</v>
      </c>
      <c r="L187" s="59">
        <v>0</v>
      </c>
      <c r="M187" s="59">
        <v>0</v>
      </c>
      <c r="N187" s="38">
        <v>0</v>
      </c>
      <c r="O187" s="45">
        <f t="shared" si="82"/>
        <v>0</v>
      </c>
      <c r="P187" s="90"/>
      <c r="Q187" s="90"/>
      <c r="R187" s="90"/>
      <c r="S187" s="59">
        <f t="shared" si="83"/>
        <v>0</v>
      </c>
      <c r="T187" s="85" t="e">
        <f t="shared" si="84"/>
        <v>#DIV/0!</v>
      </c>
    </row>
    <row r="188" spans="1:20" ht="15" hidden="1" customHeight="1" x14ac:dyDescent="0.25">
      <c r="A188" s="7"/>
      <c r="B188" s="6"/>
      <c r="C188" s="9"/>
      <c r="D188" s="6"/>
      <c r="E188" s="6"/>
      <c r="F188" s="21" t="s">
        <v>60</v>
      </c>
      <c r="G188" s="36" t="s">
        <v>33</v>
      </c>
      <c r="H188" s="36" t="s">
        <v>150</v>
      </c>
      <c r="I188" s="59">
        <v>0</v>
      </c>
      <c r="J188" s="59">
        <v>0</v>
      </c>
      <c r="K188" s="45" t="e">
        <f t="shared" si="80"/>
        <v>#DIV/0!</v>
      </c>
      <c r="L188" s="59">
        <v>0</v>
      </c>
      <c r="M188" s="59">
        <v>0</v>
      </c>
      <c r="N188" s="38">
        <v>0</v>
      </c>
      <c r="O188" s="45">
        <f t="shared" si="82"/>
        <v>0</v>
      </c>
      <c r="P188" s="90"/>
      <c r="Q188" s="90"/>
      <c r="R188" s="90"/>
      <c r="S188" s="59">
        <f t="shared" si="83"/>
        <v>0</v>
      </c>
      <c r="T188" s="85" t="e">
        <f t="shared" si="84"/>
        <v>#DIV/0!</v>
      </c>
    </row>
    <row r="189" spans="1:20" ht="0.6" hidden="1" customHeight="1" x14ac:dyDescent="0.25">
      <c r="A189" s="7"/>
      <c r="B189" s="6"/>
      <c r="C189" s="9"/>
      <c r="D189" s="6"/>
      <c r="E189" s="6"/>
      <c r="F189" s="21" t="s">
        <v>239</v>
      </c>
      <c r="G189" s="36"/>
      <c r="H189" s="36" t="s">
        <v>240</v>
      </c>
      <c r="I189" s="59">
        <v>0</v>
      </c>
      <c r="J189" s="59">
        <v>0</v>
      </c>
      <c r="K189" s="45">
        <v>0</v>
      </c>
      <c r="L189" s="59">
        <v>0</v>
      </c>
      <c r="M189" s="59">
        <v>0</v>
      </c>
      <c r="N189" s="45">
        <v>0</v>
      </c>
      <c r="O189" s="45">
        <f t="shared" si="82"/>
        <v>0</v>
      </c>
      <c r="P189" s="90"/>
      <c r="Q189" s="90"/>
      <c r="R189" s="90"/>
      <c r="S189" s="59">
        <f t="shared" si="83"/>
        <v>0</v>
      </c>
      <c r="T189" s="85">
        <v>0</v>
      </c>
    </row>
    <row r="190" spans="1:20" ht="24" customHeight="1" x14ac:dyDescent="0.25">
      <c r="A190" s="7"/>
      <c r="B190" s="6"/>
      <c r="C190" s="9"/>
      <c r="D190" s="6"/>
      <c r="E190" s="6"/>
      <c r="F190" s="43" t="s">
        <v>190</v>
      </c>
      <c r="G190" s="36"/>
      <c r="H190" s="36" t="s">
        <v>151</v>
      </c>
      <c r="I190" s="59">
        <f>SUM(I191)</f>
        <v>15000</v>
      </c>
      <c r="J190" s="59">
        <f>SUM(J191)</f>
        <v>15000</v>
      </c>
      <c r="K190" s="45">
        <f t="shared" si="80"/>
        <v>100</v>
      </c>
      <c r="L190" s="59">
        <v>0</v>
      </c>
      <c r="M190" s="59">
        <v>0</v>
      </c>
      <c r="N190" s="38">
        <v>0</v>
      </c>
      <c r="O190" s="45">
        <f t="shared" si="82"/>
        <v>15000</v>
      </c>
      <c r="P190" s="90"/>
      <c r="Q190" s="90"/>
      <c r="R190" s="90"/>
      <c r="S190" s="59">
        <f t="shared" si="83"/>
        <v>15000</v>
      </c>
      <c r="T190" s="85">
        <f t="shared" si="84"/>
        <v>100</v>
      </c>
    </row>
    <row r="191" spans="1:20" ht="20.45" customHeight="1" thickBot="1" x14ac:dyDescent="0.3">
      <c r="A191" s="7"/>
      <c r="B191" s="6"/>
      <c r="C191" s="9"/>
      <c r="D191" s="6"/>
      <c r="E191" s="6"/>
      <c r="F191" s="21" t="s">
        <v>61</v>
      </c>
      <c r="G191" s="36" t="s">
        <v>33</v>
      </c>
      <c r="H191" s="36" t="s">
        <v>191</v>
      </c>
      <c r="I191" s="59">
        <v>15000</v>
      </c>
      <c r="J191" s="59">
        <v>15000</v>
      </c>
      <c r="K191" s="45">
        <f t="shared" si="80"/>
        <v>100</v>
      </c>
      <c r="L191" s="59">
        <v>0</v>
      </c>
      <c r="M191" s="59">
        <v>0</v>
      </c>
      <c r="N191" s="38">
        <v>0</v>
      </c>
      <c r="O191" s="45">
        <f t="shared" si="82"/>
        <v>15000</v>
      </c>
      <c r="P191" s="90"/>
      <c r="Q191" s="90"/>
      <c r="R191" s="90"/>
      <c r="S191" s="59">
        <f t="shared" si="83"/>
        <v>15000</v>
      </c>
      <c r="T191" s="85">
        <f t="shared" si="84"/>
        <v>100</v>
      </c>
    </row>
    <row r="192" spans="1:20" ht="24.6" hidden="1" customHeight="1" thickBot="1" x14ac:dyDescent="0.3">
      <c r="A192" s="7"/>
      <c r="B192" s="6"/>
      <c r="C192" s="9"/>
      <c r="D192" s="6"/>
      <c r="E192" s="6"/>
      <c r="F192" s="21" t="s">
        <v>241</v>
      </c>
      <c r="G192" s="36" t="s">
        <v>33</v>
      </c>
      <c r="H192" s="36" t="s">
        <v>242</v>
      </c>
      <c r="I192" s="59">
        <v>0</v>
      </c>
      <c r="J192" s="59">
        <v>0</v>
      </c>
      <c r="K192" s="59">
        <v>0</v>
      </c>
      <c r="L192" s="59">
        <v>0</v>
      </c>
      <c r="M192" s="59">
        <v>0</v>
      </c>
      <c r="N192" s="59">
        <v>0</v>
      </c>
      <c r="O192" s="45">
        <f t="shared" si="82"/>
        <v>0</v>
      </c>
      <c r="P192" s="90"/>
      <c r="Q192" s="90"/>
      <c r="R192" s="90"/>
      <c r="S192" s="59">
        <f t="shared" si="83"/>
        <v>0</v>
      </c>
      <c r="T192" s="86">
        <v>0</v>
      </c>
    </row>
    <row r="193" spans="1:20" ht="24.6" hidden="1" customHeight="1" thickBot="1" x14ac:dyDescent="0.3">
      <c r="A193" s="7"/>
      <c r="B193" s="6"/>
      <c r="C193" s="9"/>
      <c r="D193" s="6"/>
      <c r="E193" s="6"/>
      <c r="F193" s="21" t="s">
        <v>79</v>
      </c>
      <c r="G193" s="36" t="s">
        <v>33</v>
      </c>
      <c r="H193" s="36" t="s">
        <v>80</v>
      </c>
      <c r="I193" s="59"/>
      <c r="J193" s="59"/>
      <c r="K193" s="59"/>
      <c r="L193" s="59">
        <v>0</v>
      </c>
      <c r="M193" s="59"/>
      <c r="N193" s="59"/>
      <c r="O193" s="45">
        <f t="shared" si="38"/>
        <v>0</v>
      </c>
      <c r="P193" s="90"/>
      <c r="Q193" s="90"/>
      <c r="R193" s="90"/>
      <c r="S193" s="86"/>
      <c r="T193" s="84"/>
    </row>
    <row r="194" spans="1:20" ht="28.9" customHeight="1" thickBot="1" x14ac:dyDescent="0.3">
      <c r="A194" s="7"/>
      <c r="B194" s="6"/>
      <c r="C194" s="9"/>
      <c r="D194" s="6"/>
      <c r="E194" s="6"/>
      <c r="F194" s="53" t="s">
        <v>306</v>
      </c>
      <c r="G194" s="36"/>
      <c r="H194" s="37" t="s">
        <v>153</v>
      </c>
      <c r="I194" s="58">
        <f>SUM(I195,I197,I201)</f>
        <v>13913141.52</v>
      </c>
      <c r="J194" s="58">
        <f>SUM(J195,J197,J201)</f>
        <v>13913141.52</v>
      </c>
      <c r="K194" s="38">
        <f t="shared" ref="K194:K206" si="88">SUM(J194/I194*100)</f>
        <v>100</v>
      </c>
      <c r="L194" s="58">
        <f>SUM(L195,L197)</f>
        <v>11839650</v>
      </c>
      <c r="M194" s="58">
        <f>SUM(M195,M197)</f>
        <v>11839650</v>
      </c>
      <c r="N194" s="38">
        <f t="shared" ref="N194:N198" si="89">SUM(M194/L194*100)</f>
        <v>100</v>
      </c>
      <c r="O194" s="38">
        <f t="shared" ref="O194:O206" si="90">SUM(I194,L194)</f>
        <v>25752791.52</v>
      </c>
      <c r="P194" s="91"/>
      <c r="Q194" s="91"/>
      <c r="R194" s="91"/>
      <c r="S194" s="58">
        <f t="shared" ref="S194:S206" si="91">SUM(J194,M194)</f>
        <v>25752791.52</v>
      </c>
      <c r="T194" s="62">
        <f t="shared" ref="T194:T206" si="92">SUM(S194/O194*100)</f>
        <v>100</v>
      </c>
    </row>
    <row r="195" spans="1:20" ht="15.6" customHeight="1" thickBot="1" x14ac:dyDescent="0.3">
      <c r="A195" s="7"/>
      <c r="B195" s="6"/>
      <c r="C195" s="9"/>
      <c r="D195" s="6"/>
      <c r="E195" s="6"/>
      <c r="F195" s="56" t="s">
        <v>192</v>
      </c>
      <c r="G195" s="36"/>
      <c r="H195" s="36" t="s">
        <v>154</v>
      </c>
      <c r="I195" s="59">
        <f>SUM(I196:I196)</f>
        <v>6616355.5899999999</v>
      </c>
      <c r="J195" s="59">
        <f>SUM(J196:J196)</f>
        <v>6616355.5899999999</v>
      </c>
      <c r="K195" s="45">
        <f t="shared" si="88"/>
        <v>100</v>
      </c>
      <c r="L195" s="59">
        <v>0</v>
      </c>
      <c r="M195" s="59">
        <v>0</v>
      </c>
      <c r="N195" s="38">
        <v>0</v>
      </c>
      <c r="O195" s="45">
        <f t="shared" si="90"/>
        <v>6616355.5899999999</v>
      </c>
      <c r="P195" s="90"/>
      <c r="Q195" s="90"/>
      <c r="R195" s="90"/>
      <c r="S195" s="59">
        <f t="shared" si="91"/>
        <v>6616355.5899999999</v>
      </c>
      <c r="T195" s="85">
        <f t="shared" si="92"/>
        <v>100</v>
      </c>
    </row>
    <row r="196" spans="1:20" ht="27.6" customHeight="1" thickBot="1" x14ac:dyDescent="0.3">
      <c r="A196" s="7"/>
      <c r="B196" s="6"/>
      <c r="C196" s="9"/>
      <c r="D196" s="6"/>
      <c r="E196" s="6"/>
      <c r="F196" s="52" t="s">
        <v>152</v>
      </c>
      <c r="G196" s="36"/>
      <c r="H196" s="36" t="s">
        <v>155</v>
      </c>
      <c r="I196" s="63">
        <v>6616355.5899999999</v>
      </c>
      <c r="J196" s="63">
        <v>6616355.5899999999</v>
      </c>
      <c r="K196" s="45">
        <f t="shared" si="88"/>
        <v>100</v>
      </c>
      <c r="L196" s="59">
        <v>0</v>
      </c>
      <c r="M196" s="59">
        <v>0</v>
      </c>
      <c r="N196" s="38">
        <v>0</v>
      </c>
      <c r="O196" s="45">
        <f t="shared" si="90"/>
        <v>6616355.5899999999</v>
      </c>
      <c r="P196" s="90"/>
      <c r="Q196" s="90"/>
      <c r="R196" s="90"/>
      <c r="S196" s="59">
        <f t="shared" si="91"/>
        <v>6616355.5899999999</v>
      </c>
      <c r="T196" s="85">
        <f t="shared" si="92"/>
        <v>100</v>
      </c>
    </row>
    <row r="197" spans="1:20" ht="29.45" customHeight="1" thickBot="1" x14ac:dyDescent="0.3">
      <c r="A197" s="7"/>
      <c r="B197" s="6"/>
      <c r="C197" s="9"/>
      <c r="D197" s="6"/>
      <c r="E197" s="6"/>
      <c r="F197" s="51" t="s">
        <v>193</v>
      </c>
      <c r="G197" s="36"/>
      <c r="H197" s="36" t="s">
        <v>156</v>
      </c>
      <c r="I197" s="59">
        <f>SUM(I198:I200)</f>
        <v>7044250</v>
      </c>
      <c r="J197" s="59">
        <f>SUM(J198:J200)</f>
        <v>7044250</v>
      </c>
      <c r="K197" s="45">
        <f t="shared" si="88"/>
        <v>100</v>
      </c>
      <c r="L197" s="59">
        <f>SUM(L198)</f>
        <v>11839650</v>
      </c>
      <c r="M197" s="59">
        <f>SUM(M198)</f>
        <v>11839650</v>
      </c>
      <c r="N197" s="45">
        <f t="shared" si="89"/>
        <v>100</v>
      </c>
      <c r="O197" s="45">
        <f t="shared" si="90"/>
        <v>18883900</v>
      </c>
      <c r="P197" s="90"/>
      <c r="Q197" s="90"/>
      <c r="R197" s="90"/>
      <c r="S197" s="59">
        <f t="shared" si="91"/>
        <v>18883900</v>
      </c>
      <c r="T197" s="85">
        <f t="shared" si="92"/>
        <v>100</v>
      </c>
    </row>
    <row r="198" spans="1:20" ht="23.45" customHeight="1" thickBot="1" x14ac:dyDescent="0.3">
      <c r="A198" s="7"/>
      <c r="B198" s="6"/>
      <c r="C198" s="9"/>
      <c r="D198" s="6"/>
      <c r="E198" s="6"/>
      <c r="F198" s="52" t="s">
        <v>94</v>
      </c>
      <c r="G198" s="36"/>
      <c r="H198" s="36" t="s">
        <v>277</v>
      </c>
      <c r="I198" s="63">
        <v>0</v>
      </c>
      <c r="J198" s="63">
        <v>0</v>
      </c>
      <c r="K198" s="45">
        <v>0</v>
      </c>
      <c r="L198" s="63">
        <v>11839650</v>
      </c>
      <c r="M198" s="63">
        <v>11839650</v>
      </c>
      <c r="N198" s="45">
        <f t="shared" si="89"/>
        <v>100</v>
      </c>
      <c r="O198" s="45">
        <f t="shared" si="90"/>
        <v>11839650</v>
      </c>
      <c r="P198" s="90"/>
      <c r="Q198" s="90"/>
      <c r="R198" s="90"/>
      <c r="S198" s="59">
        <f t="shared" si="91"/>
        <v>11839650</v>
      </c>
      <c r="T198" s="85">
        <f t="shared" si="92"/>
        <v>100</v>
      </c>
    </row>
    <row r="199" spans="1:20" ht="20.45" customHeight="1" thickBot="1" x14ac:dyDescent="0.3">
      <c r="A199" s="7"/>
      <c r="B199" s="6"/>
      <c r="C199" s="9"/>
      <c r="D199" s="6"/>
      <c r="E199" s="6"/>
      <c r="F199" s="52" t="s">
        <v>95</v>
      </c>
      <c r="G199" s="36"/>
      <c r="H199" s="36" t="s">
        <v>157</v>
      </c>
      <c r="I199" s="63">
        <v>4794250</v>
      </c>
      <c r="J199" s="63">
        <v>4794250</v>
      </c>
      <c r="K199" s="45">
        <f t="shared" si="88"/>
        <v>100</v>
      </c>
      <c r="L199" s="59">
        <v>0</v>
      </c>
      <c r="M199" s="59">
        <v>0</v>
      </c>
      <c r="N199" s="45">
        <v>0</v>
      </c>
      <c r="O199" s="45">
        <f t="shared" si="90"/>
        <v>4794250</v>
      </c>
      <c r="P199" s="90"/>
      <c r="Q199" s="90"/>
      <c r="R199" s="90"/>
      <c r="S199" s="59">
        <f t="shared" si="91"/>
        <v>4794250</v>
      </c>
      <c r="T199" s="85">
        <f t="shared" si="92"/>
        <v>100</v>
      </c>
    </row>
    <row r="200" spans="1:20" ht="25.15" customHeight="1" x14ac:dyDescent="0.25">
      <c r="A200" s="7"/>
      <c r="B200" s="6"/>
      <c r="C200" s="9"/>
      <c r="D200" s="6"/>
      <c r="E200" s="6"/>
      <c r="F200" s="93" t="s">
        <v>279</v>
      </c>
      <c r="G200" s="36"/>
      <c r="H200" s="36" t="s">
        <v>280</v>
      </c>
      <c r="I200" s="63">
        <v>2250000</v>
      </c>
      <c r="J200" s="63">
        <v>2250000</v>
      </c>
      <c r="K200" s="45">
        <f t="shared" si="88"/>
        <v>100</v>
      </c>
      <c r="L200" s="59"/>
      <c r="M200" s="59"/>
      <c r="N200" s="45"/>
      <c r="O200" s="45">
        <f t="shared" si="90"/>
        <v>2250000</v>
      </c>
      <c r="P200" s="90"/>
      <c r="Q200" s="90"/>
      <c r="R200" s="90"/>
      <c r="S200" s="59">
        <f t="shared" si="91"/>
        <v>2250000</v>
      </c>
      <c r="T200" s="85">
        <f t="shared" si="92"/>
        <v>100</v>
      </c>
    </row>
    <row r="201" spans="1:20" ht="23.45" customHeight="1" x14ac:dyDescent="0.25">
      <c r="A201" s="7"/>
      <c r="B201" s="6"/>
      <c r="C201" s="9"/>
      <c r="D201" s="6"/>
      <c r="E201" s="6"/>
      <c r="F201" s="92" t="s">
        <v>269</v>
      </c>
      <c r="G201" s="36"/>
      <c r="H201" s="36" t="s">
        <v>270</v>
      </c>
      <c r="I201" s="59">
        <f>SUM(I202)</f>
        <v>252535.93</v>
      </c>
      <c r="J201" s="63">
        <f>SUM(J202)</f>
        <v>252535.93</v>
      </c>
      <c r="K201" s="45">
        <f t="shared" si="88"/>
        <v>100</v>
      </c>
      <c r="L201" s="59"/>
      <c r="M201" s="59"/>
      <c r="N201" s="45"/>
      <c r="O201" s="45">
        <f t="shared" ref="O201:O203" si="93">SUM(I201,L201)</f>
        <v>252535.93</v>
      </c>
      <c r="P201" s="90"/>
      <c r="Q201" s="90"/>
      <c r="R201" s="90"/>
      <c r="S201" s="59">
        <f t="shared" ref="S201:S203" si="94">SUM(J201,M201)</f>
        <v>252535.93</v>
      </c>
      <c r="T201" s="85">
        <f t="shared" ref="T201:T203" si="95">SUM(S201/O201*100)</f>
        <v>100</v>
      </c>
    </row>
    <row r="202" spans="1:20" ht="12.6" customHeight="1" x14ac:dyDescent="0.25">
      <c r="A202" s="7"/>
      <c r="B202" s="6"/>
      <c r="C202" s="9"/>
      <c r="D202" s="6"/>
      <c r="E202" s="6"/>
      <c r="F202" s="31" t="s">
        <v>252</v>
      </c>
      <c r="G202" s="68"/>
      <c r="H202" s="69" t="s">
        <v>271</v>
      </c>
      <c r="I202" s="59">
        <v>252535.93</v>
      </c>
      <c r="J202" s="63">
        <v>252535.93</v>
      </c>
      <c r="K202" s="45">
        <f t="shared" si="88"/>
        <v>100</v>
      </c>
      <c r="L202" s="59"/>
      <c r="M202" s="59"/>
      <c r="N202" s="45"/>
      <c r="O202" s="45">
        <f t="shared" si="93"/>
        <v>252535.93</v>
      </c>
      <c r="P202" s="90"/>
      <c r="Q202" s="90"/>
      <c r="R202" s="90"/>
      <c r="S202" s="59">
        <f t="shared" si="94"/>
        <v>252535.93</v>
      </c>
      <c r="T202" s="85">
        <f t="shared" si="95"/>
        <v>100</v>
      </c>
    </row>
    <row r="203" spans="1:20" ht="40.15" customHeight="1" x14ac:dyDescent="0.25">
      <c r="A203" s="7"/>
      <c r="B203" s="6"/>
      <c r="C203" s="9"/>
      <c r="D203" s="6"/>
      <c r="E203" s="6"/>
      <c r="F203" s="41" t="s">
        <v>399</v>
      </c>
      <c r="G203" s="37" t="s">
        <v>44</v>
      </c>
      <c r="H203" s="37" t="s">
        <v>387</v>
      </c>
      <c r="I203" s="58">
        <f>SUM(I204:I204)</f>
        <v>17817407.690000001</v>
      </c>
      <c r="J203" s="58">
        <f>SUM(J204:J204)</f>
        <v>17817407.690000001</v>
      </c>
      <c r="K203" s="38">
        <f t="shared" si="88"/>
        <v>100</v>
      </c>
      <c r="L203" s="59">
        <v>0</v>
      </c>
      <c r="M203" s="59">
        <v>0</v>
      </c>
      <c r="N203" s="45">
        <v>0</v>
      </c>
      <c r="O203" s="45">
        <f t="shared" si="93"/>
        <v>17817407.690000001</v>
      </c>
      <c r="P203" s="90"/>
      <c r="Q203" s="90"/>
      <c r="R203" s="90"/>
      <c r="S203" s="59">
        <f t="shared" si="94"/>
        <v>17817407.690000001</v>
      </c>
      <c r="T203" s="85">
        <f t="shared" si="95"/>
        <v>100</v>
      </c>
    </row>
    <row r="204" spans="1:20" ht="27" customHeight="1" x14ac:dyDescent="0.25">
      <c r="A204" s="7"/>
      <c r="B204" s="6"/>
      <c r="C204" s="9"/>
      <c r="D204" s="6"/>
      <c r="E204" s="6"/>
      <c r="F204" s="21" t="s">
        <v>50</v>
      </c>
      <c r="G204" s="36" t="s">
        <v>44</v>
      </c>
      <c r="H204" s="36" t="s">
        <v>388</v>
      </c>
      <c r="I204" s="59">
        <v>17817407.690000001</v>
      </c>
      <c r="J204" s="59">
        <v>17817407.690000001</v>
      </c>
      <c r="K204" s="45">
        <f t="shared" si="88"/>
        <v>100</v>
      </c>
      <c r="L204" s="59">
        <v>0</v>
      </c>
      <c r="M204" s="59">
        <v>0</v>
      </c>
      <c r="N204" s="38">
        <v>0</v>
      </c>
      <c r="O204" s="45">
        <f t="shared" si="90"/>
        <v>17817407.690000001</v>
      </c>
      <c r="P204" s="90"/>
      <c r="Q204" s="90"/>
      <c r="R204" s="90"/>
      <c r="S204" s="59">
        <f t="shared" si="91"/>
        <v>17817407.690000001</v>
      </c>
      <c r="T204" s="85">
        <f t="shared" si="92"/>
        <v>100</v>
      </c>
    </row>
    <row r="205" spans="1:20" ht="43.15" customHeight="1" x14ac:dyDescent="0.25">
      <c r="A205" s="7"/>
      <c r="B205" s="6"/>
      <c r="C205" s="9"/>
      <c r="D205" s="6"/>
      <c r="E205" s="6"/>
      <c r="F205" s="34" t="s">
        <v>228</v>
      </c>
      <c r="G205" s="37" t="s">
        <v>44</v>
      </c>
      <c r="H205" s="37" t="s">
        <v>389</v>
      </c>
      <c r="I205" s="58">
        <f>SUM(I206)</f>
        <v>1166644.3799999999</v>
      </c>
      <c r="J205" s="58">
        <f>SUM(J206)</f>
        <v>1166644.3799999999</v>
      </c>
      <c r="K205" s="38">
        <f t="shared" si="88"/>
        <v>100</v>
      </c>
      <c r="L205" s="58">
        <v>0</v>
      </c>
      <c r="M205" s="58">
        <v>0</v>
      </c>
      <c r="N205" s="58">
        <v>0</v>
      </c>
      <c r="O205" s="38">
        <f t="shared" si="90"/>
        <v>1166644.3799999999</v>
      </c>
      <c r="P205" s="91"/>
      <c r="Q205" s="91"/>
      <c r="R205" s="91"/>
      <c r="S205" s="58">
        <f t="shared" si="91"/>
        <v>1166644.3799999999</v>
      </c>
      <c r="T205" s="62">
        <f t="shared" si="92"/>
        <v>100</v>
      </c>
    </row>
    <row r="206" spans="1:20" ht="22.9" customHeight="1" x14ac:dyDescent="0.25">
      <c r="A206" s="7"/>
      <c r="B206" s="6">
        <v>977</v>
      </c>
      <c r="C206" s="9" t="s">
        <v>30</v>
      </c>
      <c r="D206" s="6"/>
      <c r="E206" s="6"/>
      <c r="F206" s="31" t="s">
        <v>91</v>
      </c>
      <c r="G206" s="36" t="s">
        <v>33</v>
      </c>
      <c r="H206" s="36" t="s">
        <v>390</v>
      </c>
      <c r="I206" s="59">
        <v>1166644.3799999999</v>
      </c>
      <c r="J206" s="59">
        <v>1166644.3799999999</v>
      </c>
      <c r="K206" s="45">
        <f t="shared" si="88"/>
        <v>100</v>
      </c>
      <c r="L206" s="59">
        <v>0</v>
      </c>
      <c r="M206" s="59">
        <v>0</v>
      </c>
      <c r="N206" s="38">
        <v>0</v>
      </c>
      <c r="O206" s="45">
        <f t="shared" si="90"/>
        <v>1166644.3799999999</v>
      </c>
      <c r="P206" s="90"/>
      <c r="Q206" s="90"/>
      <c r="R206" s="90"/>
      <c r="S206" s="59">
        <f t="shared" si="91"/>
        <v>1166644.3799999999</v>
      </c>
      <c r="T206" s="85">
        <f t="shared" si="92"/>
        <v>100</v>
      </c>
    </row>
    <row r="207" spans="1:20" ht="27.6" hidden="1" customHeight="1" x14ac:dyDescent="0.25">
      <c r="A207" s="7"/>
      <c r="B207" s="6">
        <v>977</v>
      </c>
      <c r="C207" s="9" t="s">
        <v>32</v>
      </c>
      <c r="D207" s="6"/>
      <c r="E207" s="6"/>
      <c r="F207" s="4" t="s">
        <v>85</v>
      </c>
      <c r="G207" s="37" t="s">
        <v>33</v>
      </c>
      <c r="H207" s="65" t="s">
        <v>62</v>
      </c>
      <c r="I207" s="58">
        <v>0</v>
      </c>
      <c r="J207" s="58"/>
      <c r="K207" s="58"/>
      <c r="L207" s="59">
        <v>0</v>
      </c>
      <c r="M207" s="59"/>
      <c r="N207" s="59"/>
      <c r="O207" s="38">
        <f t="shared" si="38"/>
        <v>0</v>
      </c>
      <c r="P207" s="90"/>
      <c r="Q207" s="90"/>
      <c r="R207" s="90"/>
      <c r="S207" s="86"/>
      <c r="T207" s="84"/>
    </row>
    <row r="208" spans="1:20" ht="27.6" customHeight="1" x14ac:dyDescent="0.25">
      <c r="A208" s="16"/>
      <c r="B208" s="17"/>
      <c r="C208" s="18"/>
      <c r="D208" s="17"/>
      <c r="E208" s="17"/>
      <c r="F208" s="4" t="s">
        <v>272</v>
      </c>
      <c r="G208" s="36"/>
      <c r="H208" s="65" t="s">
        <v>391</v>
      </c>
      <c r="I208" s="58">
        <f>SUM(I209:I210)</f>
        <v>890000</v>
      </c>
      <c r="J208" s="58">
        <f>SUM(J209)</f>
        <v>890000</v>
      </c>
      <c r="K208" s="45">
        <f t="shared" ref="K208:K261" si="96">SUM(J208/I208*100)</f>
        <v>100</v>
      </c>
      <c r="L208" s="59"/>
      <c r="M208" s="59"/>
      <c r="N208" s="38">
        <v>0</v>
      </c>
      <c r="O208" s="45">
        <f t="shared" ref="O208:O210" si="97">SUM(I208,L208)</f>
        <v>890000</v>
      </c>
      <c r="P208" s="90"/>
      <c r="Q208" s="90"/>
      <c r="R208" s="90"/>
      <c r="S208" s="59">
        <f t="shared" ref="S208:S209" si="98">SUM(J208,M208)</f>
        <v>890000</v>
      </c>
      <c r="T208" s="85">
        <f t="shared" ref="T208:T209" si="99">SUM(S208/O208*100)</f>
        <v>100</v>
      </c>
    </row>
    <row r="209" spans="1:20" ht="23.45" customHeight="1" x14ac:dyDescent="0.25">
      <c r="A209" s="16"/>
      <c r="B209" s="17"/>
      <c r="C209" s="18"/>
      <c r="D209" s="17"/>
      <c r="E209" s="17"/>
      <c r="F209" s="31" t="s">
        <v>273</v>
      </c>
      <c r="G209" s="36"/>
      <c r="H209" s="33" t="s">
        <v>392</v>
      </c>
      <c r="I209" s="59">
        <v>890000</v>
      </c>
      <c r="J209" s="59">
        <v>890000</v>
      </c>
      <c r="K209" s="45">
        <f t="shared" si="96"/>
        <v>100</v>
      </c>
      <c r="L209" s="59"/>
      <c r="M209" s="59"/>
      <c r="N209" s="38">
        <v>0</v>
      </c>
      <c r="O209" s="45">
        <f t="shared" si="97"/>
        <v>890000</v>
      </c>
      <c r="P209" s="90"/>
      <c r="Q209" s="90"/>
      <c r="R209" s="90"/>
      <c r="S209" s="59">
        <f t="shared" si="98"/>
        <v>890000</v>
      </c>
      <c r="T209" s="85">
        <f t="shared" si="99"/>
        <v>100</v>
      </c>
    </row>
    <row r="210" spans="1:20" ht="24.6" hidden="1" customHeight="1" x14ac:dyDescent="0.25">
      <c r="A210" s="16"/>
      <c r="B210" s="17"/>
      <c r="C210" s="18"/>
      <c r="D210" s="17"/>
      <c r="E210" s="17"/>
      <c r="F210" s="112" t="s">
        <v>453</v>
      </c>
      <c r="G210" s="36"/>
      <c r="H210" s="33" t="s">
        <v>454</v>
      </c>
      <c r="I210" s="59">
        <v>0</v>
      </c>
      <c r="J210" s="59"/>
      <c r="K210" s="45"/>
      <c r="L210" s="59"/>
      <c r="M210" s="59"/>
      <c r="N210" s="38"/>
      <c r="O210" s="45">
        <f t="shared" si="97"/>
        <v>0</v>
      </c>
      <c r="P210" s="90"/>
      <c r="Q210" s="90"/>
      <c r="R210" s="90"/>
      <c r="S210" s="59">
        <f t="shared" ref="S210" si="100">SUM(J210,M210)</f>
        <v>0</v>
      </c>
      <c r="T210" s="85" t="e">
        <f t="shared" ref="T210" si="101">SUM(S210/O210*100)</f>
        <v>#DIV/0!</v>
      </c>
    </row>
    <row r="211" spans="1:20" ht="41.45" customHeight="1" x14ac:dyDescent="0.25">
      <c r="A211" s="16"/>
      <c r="B211" s="17"/>
      <c r="C211" s="18"/>
      <c r="D211" s="17"/>
      <c r="E211" s="17"/>
      <c r="F211" s="20" t="s">
        <v>393</v>
      </c>
      <c r="G211" s="36"/>
      <c r="H211" s="65" t="s">
        <v>394</v>
      </c>
      <c r="I211" s="58">
        <f>SUM(I212+I214+I216)</f>
        <v>2585599.54</v>
      </c>
      <c r="J211" s="58">
        <f>SUM(J212+J214+J216)</f>
        <v>2585599.54</v>
      </c>
      <c r="K211" s="45">
        <f t="shared" si="96"/>
        <v>100</v>
      </c>
      <c r="L211" s="58">
        <f>SUM(L212+L214+L216)</f>
        <v>14694143.859999999</v>
      </c>
      <c r="M211" s="58">
        <f>SUM(M212+M214+M216)</f>
        <v>11194697.52</v>
      </c>
      <c r="N211" s="38">
        <v>0</v>
      </c>
      <c r="O211" s="58">
        <f>SUM(O212+O214+O216)</f>
        <v>17279743.399999999</v>
      </c>
      <c r="P211" s="90"/>
      <c r="Q211" s="90"/>
      <c r="R211" s="90"/>
      <c r="S211" s="58">
        <f>SUM(S212+S214+S216)</f>
        <v>13780297.059999999</v>
      </c>
      <c r="T211" s="62">
        <f t="shared" ref="T211:T213" si="102">SUM(S211/O211*100)</f>
        <v>79.748273692536429</v>
      </c>
    </row>
    <row r="212" spans="1:20" ht="48" customHeight="1" x14ac:dyDescent="0.25">
      <c r="A212" s="16"/>
      <c r="B212" s="17"/>
      <c r="C212" s="18"/>
      <c r="D212" s="17"/>
      <c r="E212" s="17"/>
      <c r="F212" s="41" t="s">
        <v>395</v>
      </c>
      <c r="G212" s="36"/>
      <c r="H212" s="33" t="s">
        <v>396</v>
      </c>
      <c r="I212" s="59">
        <f>SUM(I213)</f>
        <v>95000</v>
      </c>
      <c r="J212" s="59">
        <f>SUM(J213)</f>
        <v>95000</v>
      </c>
      <c r="K212" s="45">
        <f t="shared" si="96"/>
        <v>100</v>
      </c>
      <c r="L212" s="59">
        <f t="shared" ref="L212:M212" si="103">SUM(L213)</f>
        <v>0</v>
      </c>
      <c r="M212" s="59">
        <f t="shared" si="103"/>
        <v>0</v>
      </c>
      <c r="N212" s="38">
        <v>0</v>
      </c>
      <c r="O212" s="45">
        <f t="shared" ref="O212:O213" si="104">SUM(I212,L212)</f>
        <v>95000</v>
      </c>
      <c r="P212" s="90"/>
      <c r="Q212" s="90"/>
      <c r="R212" s="90"/>
      <c r="S212" s="59">
        <f t="shared" ref="S212:S213" si="105">SUM(J212,M212)</f>
        <v>95000</v>
      </c>
      <c r="T212" s="85">
        <f t="shared" si="102"/>
        <v>100</v>
      </c>
    </row>
    <row r="213" spans="1:20" ht="19.149999999999999" customHeight="1" x14ac:dyDescent="0.25">
      <c r="A213" s="16"/>
      <c r="B213" s="17"/>
      <c r="C213" s="18"/>
      <c r="D213" s="17"/>
      <c r="E213" s="17"/>
      <c r="F213" s="31" t="s">
        <v>397</v>
      </c>
      <c r="G213" s="36"/>
      <c r="H213" s="33" t="s">
        <v>398</v>
      </c>
      <c r="I213" s="59">
        <v>95000</v>
      </c>
      <c r="J213" s="59">
        <v>95000</v>
      </c>
      <c r="K213" s="45">
        <f t="shared" si="96"/>
        <v>100</v>
      </c>
      <c r="L213" s="59">
        <v>0</v>
      </c>
      <c r="M213" s="59">
        <v>0</v>
      </c>
      <c r="N213" s="38">
        <v>0</v>
      </c>
      <c r="O213" s="45">
        <f t="shared" si="104"/>
        <v>95000</v>
      </c>
      <c r="P213" s="90"/>
      <c r="Q213" s="90"/>
      <c r="R213" s="90"/>
      <c r="S213" s="59">
        <f t="shared" si="105"/>
        <v>95000</v>
      </c>
      <c r="T213" s="85">
        <f t="shared" si="102"/>
        <v>100</v>
      </c>
    </row>
    <row r="214" spans="1:20" ht="34.15" hidden="1" customHeight="1" thickBot="1" x14ac:dyDescent="0.3">
      <c r="A214" s="16"/>
      <c r="B214" s="17"/>
      <c r="C214" s="18"/>
      <c r="D214" s="17"/>
      <c r="E214" s="17"/>
      <c r="F214" s="113" t="s">
        <v>455</v>
      </c>
      <c r="G214" s="36"/>
      <c r="H214" s="33" t="s">
        <v>456</v>
      </c>
      <c r="I214" s="59">
        <f>SUM(I215)</f>
        <v>0</v>
      </c>
      <c r="J214" s="59">
        <v>0</v>
      </c>
      <c r="K214" s="38">
        <v>0</v>
      </c>
      <c r="L214" s="59"/>
      <c r="M214" s="59"/>
      <c r="N214" s="38"/>
      <c r="O214" s="45">
        <f t="shared" ref="O214:O219" si="106">SUM(I214,L214)</f>
        <v>0</v>
      </c>
      <c r="P214" s="90"/>
      <c r="Q214" s="90"/>
      <c r="R214" s="90"/>
      <c r="S214" s="59">
        <f t="shared" ref="S214:S219" si="107">SUM(J214,M214)</f>
        <v>0</v>
      </c>
      <c r="T214" s="38"/>
    </row>
    <row r="215" spans="1:20" ht="20.45" hidden="1" customHeight="1" thickBot="1" x14ac:dyDescent="0.3">
      <c r="A215" s="16"/>
      <c r="B215" s="17"/>
      <c r="C215" s="18"/>
      <c r="D215" s="17"/>
      <c r="E215" s="17"/>
      <c r="F215" s="114" t="s">
        <v>457</v>
      </c>
      <c r="G215" s="36"/>
      <c r="H215" s="33" t="s">
        <v>458</v>
      </c>
      <c r="I215" s="59">
        <v>0</v>
      </c>
      <c r="J215" s="59">
        <v>0</v>
      </c>
      <c r="K215" s="38">
        <v>0</v>
      </c>
      <c r="L215" s="59"/>
      <c r="M215" s="59"/>
      <c r="N215" s="38"/>
      <c r="O215" s="45">
        <f t="shared" si="106"/>
        <v>0</v>
      </c>
      <c r="P215" s="90"/>
      <c r="Q215" s="90"/>
      <c r="R215" s="90"/>
      <c r="S215" s="59">
        <f t="shared" si="107"/>
        <v>0</v>
      </c>
      <c r="T215" s="62" t="e">
        <f t="shared" ref="T215:T219" si="108">SUM(S215/O215*100)</f>
        <v>#DIV/0!</v>
      </c>
    </row>
    <row r="216" spans="1:20" ht="43.15" customHeight="1" thickBot="1" x14ac:dyDescent="0.3">
      <c r="A216" s="16"/>
      <c r="B216" s="17"/>
      <c r="C216" s="18"/>
      <c r="D216" s="17"/>
      <c r="E216" s="17"/>
      <c r="F216" s="113" t="s">
        <v>459</v>
      </c>
      <c r="G216" s="36"/>
      <c r="H216" s="65" t="s">
        <v>460</v>
      </c>
      <c r="I216" s="58">
        <f>SUM(I217:I219)</f>
        <v>2490599.54</v>
      </c>
      <c r="J216" s="58">
        <f>SUM(J217:J219)</f>
        <v>2490599.54</v>
      </c>
      <c r="K216" s="38">
        <f t="shared" si="96"/>
        <v>100</v>
      </c>
      <c r="L216" s="58">
        <f>SUM(L217:L219)</f>
        <v>14694143.859999999</v>
      </c>
      <c r="M216" s="58">
        <f>SUM(M217:M219)</f>
        <v>11194697.52</v>
      </c>
      <c r="N216" s="45">
        <f>SUM(M216/L216*100)</f>
        <v>76.184755142311502</v>
      </c>
      <c r="O216" s="58">
        <f>SUM(O217:O219)</f>
        <v>17184743.399999999</v>
      </c>
      <c r="P216" s="90"/>
      <c r="Q216" s="90"/>
      <c r="R216" s="90"/>
      <c r="S216" s="58">
        <f t="shared" si="107"/>
        <v>13685297.059999999</v>
      </c>
      <c r="T216" s="62">
        <f t="shared" si="108"/>
        <v>79.636318922283124</v>
      </c>
    </row>
    <row r="217" spans="1:20" ht="30.6" customHeight="1" x14ac:dyDescent="0.25">
      <c r="A217" s="16"/>
      <c r="B217" s="17"/>
      <c r="C217" s="18"/>
      <c r="D217" s="17"/>
      <c r="E217" s="17"/>
      <c r="F217" s="115" t="s">
        <v>461</v>
      </c>
      <c r="G217" s="36"/>
      <c r="H217" s="33" t="s">
        <v>462</v>
      </c>
      <c r="I217" s="59">
        <v>2484999.38</v>
      </c>
      <c r="J217" s="59">
        <v>2484999.38</v>
      </c>
      <c r="K217" s="45">
        <f t="shared" si="96"/>
        <v>100</v>
      </c>
      <c r="L217" s="59"/>
      <c r="M217" s="59"/>
      <c r="N217" s="38"/>
      <c r="O217" s="45">
        <f t="shared" si="106"/>
        <v>2484999.38</v>
      </c>
      <c r="P217" s="90"/>
      <c r="Q217" s="90"/>
      <c r="R217" s="90"/>
      <c r="S217" s="59">
        <f t="shared" si="107"/>
        <v>2484999.38</v>
      </c>
      <c r="T217" s="85">
        <f t="shared" si="108"/>
        <v>100</v>
      </c>
    </row>
    <row r="218" spans="1:20" ht="64.150000000000006" customHeight="1" x14ac:dyDescent="0.25">
      <c r="A218" s="16"/>
      <c r="B218" s="17"/>
      <c r="C218" s="18"/>
      <c r="D218" s="17"/>
      <c r="E218" s="17"/>
      <c r="F218" s="116" t="s">
        <v>463</v>
      </c>
      <c r="G218" s="36"/>
      <c r="H218" s="33" t="s">
        <v>464</v>
      </c>
      <c r="I218" s="59">
        <v>0</v>
      </c>
      <c r="J218" s="59">
        <v>0</v>
      </c>
      <c r="K218" s="38">
        <v>0</v>
      </c>
      <c r="L218" s="59">
        <v>10856443.5</v>
      </c>
      <c r="M218" s="59">
        <v>8271419.8300000001</v>
      </c>
      <c r="N218" s="45">
        <f>SUM(M218/L218*100)</f>
        <v>76.189037689921207</v>
      </c>
      <c r="O218" s="45">
        <f t="shared" si="106"/>
        <v>10856443.5</v>
      </c>
      <c r="P218" s="90"/>
      <c r="Q218" s="90"/>
      <c r="R218" s="90"/>
      <c r="S218" s="59">
        <f t="shared" si="107"/>
        <v>8271419.8300000001</v>
      </c>
      <c r="T218" s="62">
        <f t="shared" si="108"/>
        <v>76.189037689921207</v>
      </c>
    </row>
    <row r="219" spans="1:20" ht="36" customHeight="1" x14ac:dyDescent="0.25">
      <c r="A219" s="16"/>
      <c r="B219" s="17"/>
      <c r="C219" s="18"/>
      <c r="D219" s="17"/>
      <c r="E219" s="17"/>
      <c r="F219" s="117" t="s">
        <v>465</v>
      </c>
      <c r="G219" s="36"/>
      <c r="H219" s="33" t="s">
        <v>466</v>
      </c>
      <c r="I219" s="59">
        <v>5600.16</v>
      </c>
      <c r="J219" s="59">
        <v>5600.16</v>
      </c>
      <c r="K219" s="45">
        <f t="shared" si="96"/>
        <v>100</v>
      </c>
      <c r="L219" s="59">
        <v>3837700.36</v>
      </c>
      <c r="M219" s="59">
        <v>2923277.69</v>
      </c>
      <c r="N219" s="45">
        <f>SUM(M219/L219*100)</f>
        <v>76.172640273562166</v>
      </c>
      <c r="O219" s="45">
        <f t="shared" si="106"/>
        <v>3843300.52</v>
      </c>
      <c r="P219" s="90"/>
      <c r="Q219" s="90"/>
      <c r="R219" s="90"/>
      <c r="S219" s="59">
        <f t="shared" si="107"/>
        <v>2928877.85</v>
      </c>
      <c r="T219" s="62">
        <f t="shared" si="108"/>
        <v>76.207359657630931</v>
      </c>
    </row>
    <row r="220" spans="1:20" ht="17.45" customHeight="1" x14ac:dyDescent="0.25">
      <c r="A220" s="16"/>
      <c r="B220" s="17"/>
      <c r="C220" s="18"/>
      <c r="D220" s="17"/>
      <c r="E220" s="17"/>
      <c r="F220" s="41" t="s">
        <v>224</v>
      </c>
      <c r="G220" s="36" t="s">
        <v>33</v>
      </c>
      <c r="H220" s="33"/>
      <c r="I220" s="94">
        <f>SUM(I9,I13,I44,I66,I94,I118,I124,I134,I145,I158,I167,I175,I185,I211)</f>
        <v>213192299.19</v>
      </c>
      <c r="J220" s="94">
        <f>SUM(J9,J13,J44,J66,J94,J118,J124,J134,J145,J158,J167,J175,J185,J211)</f>
        <v>207208742.84999999</v>
      </c>
      <c r="K220" s="38">
        <f t="shared" si="96"/>
        <v>97.193352497846391</v>
      </c>
      <c r="L220" s="94">
        <f>SUM(L9,L13,L44,L66,L94,L118,L124,L134,L145,L158,L167,L175,L185,L211)</f>
        <v>366043414.34000003</v>
      </c>
      <c r="M220" s="94">
        <f>SUM(M9,M13,M44,M66,M94,M118,M124,M134,M145,M158,M167,M175,M185,M211)</f>
        <v>342917624.16000003</v>
      </c>
      <c r="N220" s="38">
        <f t="shared" ref="N220:N261" si="109">SUM(M220/L220*100)</f>
        <v>93.682227497058705</v>
      </c>
      <c r="O220" s="94">
        <f>SUM(O9,O13,O44,O66,O94,O118,O124,O134,O145,O158,O167,O175,O185,O211)</f>
        <v>579235713.52999985</v>
      </c>
      <c r="P220" s="91"/>
      <c r="Q220" s="91"/>
      <c r="R220" s="91"/>
      <c r="S220" s="94">
        <f>SUM(S9,S13,S44,S66,S94,S118,S124,S134,S145,S158,S167,S175,S185,S211)</f>
        <v>550126367.00999987</v>
      </c>
      <c r="T220" s="62">
        <f t="shared" ref="T220:T261" si="110">SUM(S220/O220*100)</f>
        <v>94.974524905827934</v>
      </c>
    </row>
    <row r="221" spans="1:20" ht="27.6" hidden="1" customHeight="1" x14ac:dyDescent="0.25">
      <c r="A221" s="16"/>
      <c r="B221" s="17"/>
      <c r="C221" s="18"/>
      <c r="D221" s="17"/>
      <c r="E221" s="17"/>
      <c r="F221" s="41" t="s">
        <v>194</v>
      </c>
      <c r="G221" s="68"/>
      <c r="H221" s="70" t="s">
        <v>195</v>
      </c>
      <c r="I221" s="58">
        <f>SUM(I222)</f>
        <v>32563668.169999994</v>
      </c>
      <c r="J221" s="58">
        <f>SUM(J222)</f>
        <v>32563668.169999994</v>
      </c>
      <c r="K221" s="38">
        <f t="shared" si="96"/>
        <v>100</v>
      </c>
      <c r="L221" s="58">
        <f>SUM(L222)</f>
        <v>10281815.76</v>
      </c>
      <c r="M221" s="58">
        <f>SUM(M222)</f>
        <v>10070897.76</v>
      </c>
      <c r="N221" s="38">
        <f t="shared" si="109"/>
        <v>97.948630816547521</v>
      </c>
      <c r="O221" s="38">
        <f t="shared" ref="O221:O261" si="111">SUM(I221,L221)</f>
        <v>42845483.929999992</v>
      </c>
      <c r="P221" s="90"/>
      <c r="Q221" s="90"/>
      <c r="R221" s="90"/>
      <c r="S221" s="58">
        <f t="shared" ref="S221:S261" si="112">SUM(J221,M221)</f>
        <v>42634565.929999992</v>
      </c>
      <c r="T221" s="62">
        <f t="shared" si="110"/>
        <v>99.507724080454793</v>
      </c>
    </row>
    <row r="222" spans="1:20" ht="27.6" hidden="1" customHeight="1" x14ac:dyDescent="0.25">
      <c r="A222" s="16"/>
      <c r="B222" s="17"/>
      <c r="C222" s="18"/>
      <c r="D222" s="17"/>
      <c r="E222" s="17"/>
      <c r="F222" s="41" t="s">
        <v>196</v>
      </c>
      <c r="G222" s="68"/>
      <c r="H222" s="70" t="s">
        <v>197</v>
      </c>
      <c r="I222" s="58">
        <f>SUM(I223)</f>
        <v>32563668.169999994</v>
      </c>
      <c r="J222" s="58">
        <f>SUM(J223)</f>
        <v>32563668.169999994</v>
      </c>
      <c r="K222" s="38">
        <f t="shared" si="96"/>
        <v>100</v>
      </c>
      <c r="L222" s="95">
        <f>SUM(L223)</f>
        <v>10281815.76</v>
      </c>
      <c r="M222" s="95">
        <f>SUM(M223)</f>
        <v>10070897.76</v>
      </c>
      <c r="N222" s="38">
        <f t="shared" si="109"/>
        <v>97.948630816547521</v>
      </c>
      <c r="O222" s="38">
        <f t="shared" si="111"/>
        <v>42845483.929999992</v>
      </c>
      <c r="P222" s="90"/>
      <c r="Q222" s="90"/>
      <c r="R222" s="90"/>
      <c r="S222" s="58">
        <f t="shared" si="112"/>
        <v>42634565.929999992</v>
      </c>
      <c r="T222" s="62">
        <f t="shared" si="110"/>
        <v>99.507724080454793</v>
      </c>
    </row>
    <row r="223" spans="1:20" ht="14.45" hidden="1" customHeight="1" x14ac:dyDescent="0.25">
      <c r="A223" s="16"/>
      <c r="B223" s="17"/>
      <c r="C223" s="18"/>
      <c r="D223" s="17"/>
      <c r="E223" s="17"/>
      <c r="F223" s="41" t="s">
        <v>209</v>
      </c>
      <c r="G223" s="68"/>
      <c r="H223" s="70" t="s">
        <v>198</v>
      </c>
      <c r="I223" s="95">
        <f>SUM(I224:I225,I234:I239,I245)</f>
        <v>32563668.169999994</v>
      </c>
      <c r="J223" s="95">
        <f>SUM(J224:J225,J234:J239,J245)</f>
        <v>32563668.169999994</v>
      </c>
      <c r="K223" s="38">
        <f t="shared" si="96"/>
        <v>100</v>
      </c>
      <c r="L223" s="95">
        <f>SUM(L240:L260)</f>
        <v>10281815.76</v>
      </c>
      <c r="M223" s="95">
        <f>SUM(M224:M260)</f>
        <v>10070897.76</v>
      </c>
      <c r="N223" s="38">
        <f t="shared" si="109"/>
        <v>97.948630816547521</v>
      </c>
      <c r="O223" s="38">
        <f t="shared" si="111"/>
        <v>42845483.929999992</v>
      </c>
      <c r="P223" s="90"/>
      <c r="Q223" s="90"/>
      <c r="R223" s="90"/>
      <c r="S223" s="58">
        <f t="shared" si="112"/>
        <v>42634565.929999992</v>
      </c>
      <c r="T223" s="62">
        <f t="shared" si="110"/>
        <v>99.507724080454793</v>
      </c>
    </row>
    <row r="224" spans="1:20" ht="15" hidden="1" customHeight="1" x14ac:dyDescent="0.25">
      <c r="A224" s="16"/>
      <c r="B224" s="17"/>
      <c r="C224" s="18"/>
      <c r="D224" s="17"/>
      <c r="E224" s="17"/>
      <c r="F224" s="31" t="s">
        <v>199</v>
      </c>
      <c r="G224" s="68"/>
      <c r="H224" s="69" t="s">
        <v>201</v>
      </c>
      <c r="I224" s="63">
        <v>1924810.05</v>
      </c>
      <c r="J224" s="63">
        <v>1924810.05</v>
      </c>
      <c r="K224" s="80">
        <f t="shared" si="96"/>
        <v>100</v>
      </c>
      <c r="L224" s="63">
        <v>0</v>
      </c>
      <c r="M224" s="63">
        <v>0</v>
      </c>
      <c r="N224" s="38">
        <v>0</v>
      </c>
      <c r="O224" s="45">
        <f t="shared" si="111"/>
        <v>1924810.05</v>
      </c>
      <c r="P224" s="90"/>
      <c r="Q224" s="90"/>
      <c r="R224" s="90"/>
      <c r="S224" s="59">
        <f t="shared" si="112"/>
        <v>1924810.05</v>
      </c>
      <c r="T224" s="85">
        <f t="shared" si="110"/>
        <v>100</v>
      </c>
    </row>
    <row r="225" spans="1:20" ht="25.15" hidden="1" customHeight="1" x14ac:dyDescent="0.25">
      <c r="A225" s="16"/>
      <c r="B225" s="17"/>
      <c r="C225" s="18"/>
      <c r="D225" s="17"/>
      <c r="E225" s="17"/>
      <c r="F225" s="31" t="s">
        <v>152</v>
      </c>
      <c r="G225" s="68"/>
      <c r="H225" s="69" t="s">
        <v>200</v>
      </c>
      <c r="I225" s="63">
        <v>26369200.219999999</v>
      </c>
      <c r="J225" s="63">
        <v>26369200.219999999</v>
      </c>
      <c r="K225" s="80">
        <f t="shared" si="96"/>
        <v>100</v>
      </c>
      <c r="L225" s="63">
        <v>0</v>
      </c>
      <c r="M225" s="63">
        <v>0</v>
      </c>
      <c r="N225" s="38">
        <v>0</v>
      </c>
      <c r="O225" s="45">
        <f t="shared" si="111"/>
        <v>26369200.219999999</v>
      </c>
      <c r="P225" s="90"/>
      <c r="Q225" s="90"/>
      <c r="R225" s="90"/>
      <c r="S225" s="59">
        <f t="shared" si="112"/>
        <v>26369200.219999999</v>
      </c>
      <c r="T225" s="85">
        <f t="shared" si="110"/>
        <v>100</v>
      </c>
    </row>
    <row r="226" spans="1:20" ht="19.899999999999999" hidden="1" customHeight="1" x14ac:dyDescent="0.25">
      <c r="A226" s="16"/>
      <c r="B226" s="17"/>
      <c r="C226" s="18"/>
      <c r="D226" s="17"/>
      <c r="E226" s="17"/>
      <c r="F226" s="31" t="s">
        <v>244</v>
      </c>
      <c r="G226" s="68"/>
      <c r="H226" s="69"/>
      <c r="I226" s="63">
        <v>4495000</v>
      </c>
      <c r="J226" s="63">
        <v>2149253.36</v>
      </c>
      <c r="K226" s="80">
        <f t="shared" si="96"/>
        <v>47.8143127919911</v>
      </c>
      <c r="L226" s="63"/>
      <c r="M226" s="63"/>
      <c r="N226" s="38"/>
      <c r="O226" s="45"/>
      <c r="P226" s="90"/>
      <c r="Q226" s="90"/>
      <c r="R226" s="90"/>
      <c r="S226" s="59"/>
      <c r="T226" s="85"/>
    </row>
    <row r="227" spans="1:20" ht="19.899999999999999" hidden="1" customHeight="1" x14ac:dyDescent="0.25">
      <c r="A227" s="16"/>
      <c r="B227" s="17"/>
      <c r="C227" s="18"/>
      <c r="D227" s="17"/>
      <c r="E227" s="17"/>
      <c r="F227" s="31" t="s">
        <v>245</v>
      </c>
      <c r="G227" s="68"/>
      <c r="H227" s="69"/>
      <c r="I227" s="63">
        <v>12720000</v>
      </c>
      <c r="J227" s="63">
        <v>6643561.21</v>
      </c>
      <c r="K227" s="80">
        <f t="shared" si="96"/>
        <v>52.229254795597477</v>
      </c>
      <c r="L227" s="63"/>
      <c r="M227" s="63"/>
      <c r="N227" s="38"/>
      <c r="O227" s="45"/>
      <c r="P227" s="90"/>
      <c r="Q227" s="90"/>
      <c r="R227" s="90"/>
      <c r="S227" s="59"/>
      <c r="T227" s="85"/>
    </row>
    <row r="228" spans="1:20" ht="18.600000000000001" hidden="1" customHeight="1" x14ac:dyDescent="0.25">
      <c r="A228" s="16"/>
      <c r="B228" s="17"/>
      <c r="C228" s="18"/>
      <c r="D228" s="17"/>
      <c r="E228" s="17"/>
      <c r="F228" s="31" t="s">
        <v>467</v>
      </c>
      <c r="G228" s="68"/>
      <c r="H228" s="69"/>
      <c r="I228" s="63">
        <v>10961.6</v>
      </c>
      <c r="J228" s="63">
        <v>10961.6</v>
      </c>
      <c r="K228" s="80">
        <f t="shared" si="96"/>
        <v>100</v>
      </c>
      <c r="L228" s="63"/>
      <c r="M228" s="63"/>
      <c r="N228" s="38"/>
      <c r="O228" s="45"/>
      <c r="P228" s="90"/>
      <c r="Q228" s="90"/>
      <c r="R228" s="90"/>
      <c r="S228" s="59"/>
      <c r="T228" s="85"/>
    </row>
    <row r="229" spans="1:20" ht="20.45" hidden="1" customHeight="1" x14ac:dyDescent="0.25">
      <c r="A229" s="16"/>
      <c r="B229" s="17"/>
      <c r="C229" s="18"/>
      <c r="D229" s="17"/>
      <c r="E229" s="17"/>
      <c r="F229" s="31" t="s">
        <v>246</v>
      </c>
      <c r="G229" s="68"/>
      <c r="H229" s="69"/>
      <c r="I229" s="63">
        <v>2640000</v>
      </c>
      <c r="J229" s="63">
        <v>1259018.71</v>
      </c>
      <c r="K229" s="80">
        <f t="shared" si="96"/>
        <v>47.690102651515147</v>
      </c>
      <c r="L229" s="63"/>
      <c r="M229" s="63"/>
      <c r="N229" s="38"/>
      <c r="O229" s="45"/>
      <c r="P229" s="90"/>
      <c r="Q229" s="90"/>
      <c r="R229" s="90"/>
      <c r="S229" s="59"/>
      <c r="T229" s="85"/>
    </row>
    <row r="230" spans="1:20" ht="21" hidden="1" customHeight="1" x14ac:dyDescent="0.25">
      <c r="A230" s="16"/>
      <c r="B230" s="17"/>
      <c r="C230" s="18"/>
      <c r="D230" s="17"/>
      <c r="E230" s="17"/>
      <c r="F230" s="31" t="s">
        <v>251</v>
      </c>
      <c r="G230" s="68"/>
      <c r="H230" s="69"/>
      <c r="I230" s="63">
        <v>845000</v>
      </c>
      <c r="J230" s="63">
        <v>403870.24</v>
      </c>
      <c r="K230" s="80">
        <f t="shared" si="96"/>
        <v>47.79529467455621</v>
      </c>
      <c r="L230" s="63"/>
      <c r="M230" s="63"/>
      <c r="N230" s="38"/>
      <c r="O230" s="45"/>
      <c r="P230" s="90"/>
      <c r="Q230" s="90"/>
      <c r="R230" s="90"/>
      <c r="S230" s="59"/>
      <c r="T230" s="85"/>
    </row>
    <row r="231" spans="1:20" ht="17.45" hidden="1" customHeight="1" x14ac:dyDescent="0.25">
      <c r="A231" s="16"/>
      <c r="B231" s="17"/>
      <c r="C231" s="18"/>
      <c r="D231" s="17"/>
      <c r="E231" s="17"/>
      <c r="F231" s="31" t="s">
        <v>247</v>
      </c>
      <c r="G231" s="68"/>
      <c r="H231" s="69"/>
      <c r="I231" s="63">
        <v>2550000</v>
      </c>
      <c r="J231" s="63">
        <v>1295457.8799999999</v>
      </c>
      <c r="K231" s="80">
        <f t="shared" si="96"/>
        <v>50.802269803921561</v>
      </c>
      <c r="L231" s="63"/>
      <c r="M231" s="63"/>
      <c r="N231" s="38"/>
      <c r="O231" s="45"/>
      <c r="P231" s="90"/>
      <c r="Q231" s="90"/>
      <c r="R231" s="90"/>
      <c r="S231" s="59"/>
      <c r="T231" s="85"/>
    </row>
    <row r="232" spans="1:20" ht="19.149999999999999" hidden="1" customHeight="1" x14ac:dyDescent="0.25">
      <c r="A232" s="16"/>
      <c r="B232" s="17"/>
      <c r="C232" s="18"/>
      <c r="D232" s="17"/>
      <c r="E232" s="17"/>
      <c r="F232" s="31" t="s">
        <v>248</v>
      </c>
      <c r="G232" s="68"/>
      <c r="H232" s="69"/>
      <c r="I232" s="63">
        <v>1136000</v>
      </c>
      <c r="J232" s="63">
        <v>565322.19999999995</v>
      </c>
      <c r="K232" s="80">
        <f t="shared" si="96"/>
        <v>49.764278169014084</v>
      </c>
      <c r="L232" s="63"/>
      <c r="M232" s="63"/>
      <c r="N232" s="38"/>
      <c r="O232" s="45"/>
      <c r="P232" s="90"/>
      <c r="Q232" s="90"/>
      <c r="R232" s="90"/>
      <c r="S232" s="59"/>
      <c r="T232" s="85"/>
    </row>
    <row r="233" spans="1:20" ht="13.9" hidden="1" customHeight="1" x14ac:dyDescent="0.25">
      <c r="A233" s="16"/>
      <c r="B233" s="17"/>
      <c r="C233" s="18"/>
      <c r="D233" s="17"/>
      <c r="E233" s="17"/>
      <c r="F233" s="31" t="s">
        <v>249</v>
      </c>
      <c r="G233" s="68"/>
      <c r="H233" s="69"/>
      <c r="I233" s="63">
        <v>1240000</v>
      </c>
      <c r="J233" s="63">
        <v>633391.94999999995</v>
      </c>
      <c r="K233" s="80">
        <f t="shared" si="96"/>
        <v>51.07999596774193</v>
      </c>
      <c r="L233" s="63"/>
      <c r="M233" s="63"/>
      <c r="N233" s="38"/>
      <c r="O233" s="45"/>
      <c r="P233" s="90"/>
      <c r="Q233" s="90"/>
      <c r="R233" s="90"/>
      <c r="S233" s="59"/>
      <c r="T233" s="85"/>
    </row>
    <row r="234" spans="1:20" ht="13.9" hidden="1" customHeight="1" x14ac:dyDescent="0.25">
      <c r="A234" s="16"/>
      <c r="B234" s="17"/>
      <c r="C234" s="18"/>
      <c r="D234" s="17"/>
      <c r="E234" s="17"/>
      <c r="F234" s="31" t="s">
        <v>482</v>
      </c>
      <c r="G234" s="68"/>
      <c r="H234" s="69" t="s">
        <v>202</v>
      </c>
      <c r="I234" s="63">
        <v>1575284.38</v>
      </c>
      <c r="J234" s="63">
        <v>1575284.38</v>
      </c>
      <c r="K234" s="80">
        <f t="shared" si="96"/>
        <v>100</v>
      </c>
      <c r="L234" s="63">
        <v>0</v>
      </c>
      <c r="M234" s="63">
        <v>0</v>
      </c>
      <c r="N234" s="38">
        <v>0</v>
      </c>
      <c r="O234" s="45">
        <f t="shared" si="111"/>
        <v>1575284.38</v>
      </c>
      <c r="P234" s="90"/>
      <c r="Q234" s="90"/>
      <c r="R234" s="90"/>
      <c r="S234" s="59">
        <f t="shared" si="112"/>
        <v>1575284.38</v>
      </c>
      <c r="T234" s="85">
        <f t="shared" si="110"/>
        <v>100</v>
      </c>
    </row>
    <row r="235" spans="1:20" ht="14.45" hidden="1" customHeight="1" x14ac:dyDescent="0.25">
      <c r="A235" s="16"/>
      <c r="B235" s="17"/>
      <c r="C235" s="18"/>
      <c r="D235" s="17"/>
      <c r="E235" s="17"/>
      <c r="F235" s="31" t="s">
        <v>203</v>
      </c>
      <c r="G235" s="68"/>
      <c r="H235" s="69" t="s">
        <v>204</v>
      </c>
      <c r="I235" s="63">
        <v>99000</v>
      </c>
      <c r="J235" s="63">
        <v>99000</v>
      </c>
      <c r="K235" s="80">
        <f t="shared" si="96"/>
        <v>100</v>
      </c>
      <c r="L235" s="63">
        <v>0</v>
      </c>
      <c r="M235" s="63">
        <v>0</v>
      </c>
      <c r="N235" s="38">
        <v>0</v>
      </c>
      <c r="O235" s="45">
        <f t="shared" si="111"/>
        <v>99000</v>
      </c>
      <c r="P235" s="90"/>
      <c r="Q235" s="90"/>
      <c r="R235" s="90"/>
      <c r="S235" s="59">
        <f t="shared" si="112"/>
        <v>99000</v>
      </c>
      <c r="T235" s="85">
        <f t="shared" si="110"/>
        <v>100</v>
      </c>
    </row>
    <row r="236" spans="1:20" ht="14.45" hidden="1" customHeight="1" x14ac:dyDescent="0.25">
      <c r="A236" s="16"/>
      <c r="B236" s="17"/>
      <c r="C236" s="18"/>
      <c r="D236" s="17"/>
      <c r="E236" s="17"/>
      <c r="F236" s="31" t="s">
        <v>205</v>
      </c>
      <c r="G236" s="68"/>
      <c r="H236" s="69" t="s">
        <v>206</v>
      </c>
      <c r="I236" s="63">
        <v>1477116.63</v>
      </c>
      <c r="J236" s="63">
        <v>1477116.63</v>
      </c>
      <c r="K236" s="80">
        <f t="shared" si="96"/>
        <v>100</v>
      </c>
      <c r="L236" s="63"/>
      <c r="M236" s="63"/>
      <c r="N236" s="38"/>
      <c r="O236" s="45">
        <f t="shared" si="111"/>
        <v>1477116.63</v>
      </c>
      <c r="P236" s="90"/>
      <c r="Q236" s="90"/>
      <c r="R236" s="90"/>
      <c r="S236" s="59">
        <f t="shared" si="112"/>
        <v>1477116.63</v>
      </c>
      <c r="T236" s="85">
        <f t="shared" si="110"/>
        <v>100</v>
      </c>
    </row>
    <row r="237" spans="1:20" ht="0.6" hidden="1" customHeight="1" x14ac:dyDescent="0.25">
      <c r="A237" s="16"/>
      <c r="B237" s="17"/>
      <c r="C237" s="18"/>
      <c r="D237" s="17"/>
      <c r="E237" s="17"/>
      <c r="F237" s="31" t="s">
        <v>275</v>
      </c>
      <c r="G237" s="68"/>
      <c r="H237" s="69" t="s">
        <v>274</v>
      </c>
      <c r="I237" s="63">
        <v>0</v>
      </c>
      <c r="J237" s="63">
        <v>0</v>
      </c>
      <c r="K237" s="80" t="e">
        <f t="shared" si="96"/>
        <v>#DIV/0!</v>
      </c>
      <c r="L237" s="63">
        <v>0</v>
      </c>
      <c r="M237" s="63">
        <v>0</v>
      </c>
      <c r="N237" s="38">
        <v>0</v>
      </c>
      <c r="O237" s="45">
        <f t="shared" si="111"/>
        <v>0</v>
      </c>
      <c r="P237" s="90"/>
      <c r="Q237" s="90"/>
      <c r="R237" s="90"/>
      <c r="S237" s="59">
        <f t="shared" si="112"/>
        <v>0</v>
      </c>
      <c r="T237" s="85" t="e">
        <f t="shared" si="110"/>
        <v>#DIV/0!</v>
      </c>
    </row>
    <row r="238" spans="1:20" ht="17.45" hidden="1" customHeight="1" x14ac:dyDescent="0.25">
      <c r="A238" s="16"/>
      <c r="B238" s="17"/>
      <c r="C238" s="18"/>
      <c r="D238" s="17"/>
      <c r="E238" s="17"/>
      <c r="F238" s="31" t="s">
        <v>285</v>
      </c>
      <c r="G238" s="68"/>
      <c r="H238" s="69" t="s">
        <v>286</v>
      </c>
      <c r="I238" s="63">
        <v>0</v>
      </c>
      <c r="J238" s="63">
        <v>0</v>
      </c>
      <c r="K238" s="80">
        <v>0</v>
      </c>
      <c r="L238" s="63"/>
      <c r="M238" s="63"/>
      <c r="N238" s="45" t="e">
        <f t="shared" si="109"/>
        <v>#DIV/0!</v>
      </c>
      <c r="O238" s="45">
        <f t="shared" si="111"/>
        <v>0</v>
      </c>
      <c r="P238" s="90"/>
      <c r="Q238" s="90"/>
      <c r="R238" s="90"/>
      <c r="S238" s="59">
        <f t="shared" si="112"/>
        <v>0</v>
      </c>
      <c r="T238" s="85" t="e">
        <f t="shared" si="110"/>
        <v>#DIV/0!</v>
      </c>
    </row>
    <row r="239" spans="1:20" ht="13.15" hidden="1" customHeight="1" x14ac:dyDescent="0.25">
      <c r="A239" s="16"/>
      <c r="B239" s="17"/>
      <c r="C239" s="18"/>
      <c r="D239" s="17"/>
      <c r="E239" s="17"/>
      <c r="F239" s="31" t="s">
        <v>207</v>
      </c>
      <c r="G239" s="68"/>
      <c r="H239" s="69" t="s">
        <v>208</v>
      </c>
      <c r="I239" s="63">
        <v>1017285.9</v>
      </c>
      <c r="J239" s="63">
        <v>1017285.9</v>
      </c>
      <c r="K239" s="45">
        <f t="shared" si="96"/>
        <v>100</v>
      </c>
      <c r="L239" s="63">
        <v>0</v>
      </c>
      <c r="M239" s="63">
        <v>0</v>
      </c>
      <c r="N239" s="38">
        <v>0</v>
      </c>
      <c r="O239" s="45">
        <f t="shared" si="111"/>
        <v>1017285.9</v>
      </c>
      <c r="P239" s="90"/>
      <c r="Q239" s="90"/>
      <c r="R239" s="90"/>
      <c r="S239" s="59">
        <f t="shared" si="112"/>
        <v>1017285.9</v>
      </c>
      <c r="T239" s="85">
        <f t="shared" si="110"/>
        <v>100</v>
      </c>
    </row>
    <row r="240" spans="1:20" ht="27" hidden="1" customHeight="1" x14ac:dyDescent="0.25">
      <c r="A240" s="16"/>
      <c r="B240" s="17"/>
      <c r="C240" s="18"/>
      <c r="D240" s="17"/>
      <c r="E240" s="17"/>
      <c r="F240" s="31" t="s">
        <v>470</v>
      </c>
      <c r="G240" s="68"/>
      <c r="H240" s="69" t="s">
        <v>471</v>
      </c>
      <c r="I240" s="63"/>
      <c r="J240" s="63"/>
      <c r="K240" s="45"/>
      <c r="L240" s="63">
        <v>6400</v>
      </c>
      <c r="M240" s="63">
        <v>6400</v>
      </c>
      <c r="N240" s="80">
        <f t="shared" si="109"/>
        <v>100</v>
      </c>
      <c r="O240" s="45">
        <f t="shared" ref="O240:O244" si="113">SUM(I240,L240)</f>
        <v>6400</v>
      </c>
      <c r="P240" s="90"/>
      <c r="Q240" s="90"/>
      <c r="R240" s="90"/>
      <c r="S240" s="59">
        <f t="shared" ref="S240:S244" si="114">SUM(J240,M240)</f>
        <v>6400</v>
      </c>
      <c r="T240" s="85">
        <f t="shared" ref="T240:T244" si="115">SUM(S240/O240*100)</f>
        <v>100</v>
      </c>
    </row>
    <row r="241" spans="1:20" ht="25.9" hidden="1" customHeight="1" x14ac:dyDescent="0.25">
      <c r="A241" s="16"/>
      <c r="B241" s="17"/>
      <c r="C241" s="18"/>
      <c r="D241" s="17"/>
      <c r="E241" s="17"/>
      <c r="F241" s="31" t="s">
        <v>472</v>
      </c>
      <c r="G241" s="68"/>
      <c r="H241" s="69" t="s">
        <v>473</v>
      </c>
      <c r="I241" s="63"/>
      <c r="J241" s="63"/>
      <c r="K241" s="45"/>
      <c r="L241" s="63">
        <v>5600</v>
      </c>
      <c r="M241" s="63">
        <v>5600</v>
      </c>
      <c r="N241" s="80">
        <f t="shared" si="109"/>
        <v>100</v>
      </c>
      <c r="O241" s="45">
        <f t="shared" si="113"/>
        <v>5600</v>
      </c>
      <c r="P241" s="90"/>
      <c r="Q241" s="90"/>
      <c r="R241" s="90"/>
      <c r="S241" s="59">
        <f t="shared" si="114"/>
        <v>5600</v>
      </c>
      <c r="T241" s="85">
        <f t="shared" si="115"/>
        <v>100</v>
      </c>
    </row>
    <row r="242" spans="1:20" ht="27" hidden="1" customHeight="1" x14ac:dyDescent="0.25">
      <c r="A242" s="16"/>
      <c r="B242" s="17"/>
      <c r="C242" s="18"/>
      <c r="D242" s="17"/>
      <c r="E242" s="17"/>
      <c r="F242" s="31" t="s">
        <v>474</v>
      </c>
      <c r="G242" s="68"/>
      <c r="H242" s="69" t="s">
        <v>475</v>
      </c>
      <c r="I242" s="63"/>
      <c r="J242" s="63"/>
      <c r="K242" s="45"/>
      <c r="L242" s="63">
        <v>22500</v>
      </c>
      <c r="M242" s="63">
        <v>22500</v>
      </c>
      <c r="N242" s="80">
        <f t="shared" si="109"/>
        <v>100</v>
      </c>
      <c r="O242" s="45">
        <f t="shared" si="113"/>
        <v>22500</v>
      </c>
      <c r="P242" s="90"/>
      <c r="Q242" s="90"/>
      <c r="R242" s="90"/>
      <c r="S242" s="59">
        <f t="shared" si="114"/>
        <v>22500</v>
      </c>
      <c r="T242" s="85">
        <f t="shared" si="115"/>
        <v>100</v>
      </c>
    </row>
    <row r="243" spans="1:20" ht="27" hidden="1" customHeight="1" x14ac:dyDescent="0.25">
      <c r="A243" s="16"/>
      <c r="B243" s="17"/>
      <c r="C243" s="18"/>
      <c r="D243" s="17"/>
      <c r="E243" s="17"/>
      <c r="F243" s="31" t="s">
        <v>476</v>
      </c>
      <c r="G243" s="68"/>
      <c r="H243" s="69" t="s">
        <v>477</v>
      </c>
      <c r="I243" s="63"/>
      <c r="J243" s="63"/>
      <c r="K243" s="45"/>
      <c r="L243" s="63">
        <v>27400</v>
      </c>
      <c r="M243" s="63">
        <v>27400</v>
      </c>
      <c r="N243" s="80">
        <f t="shared" si="109"/>
        <v>100</v>
      </c>
      <c r="O243" s="45">
        <f t="shared" si="113"/>
        <v>27400</v>
      </c>
      <c r="P243" s="90"/>
      <c r="Q243" s="90"/>
      <c r="R243" s="90"/>
      <c r="S243" s="59">
        <f t="shared" si="114"/>
        <v>27400</v>
      </c>
      <c r="T243" s="85">
        <f t="shared" si="115"/>
        <v>100</v>
      </c>
    </row>
    <row r="244" spans="1:20" ht="27.6" hidden="1" customHeight="1" x14ac:dyDescent="0.25">
      <c r="A244" s="16"/>
      <c r="B244" s="17"/>
      <c r="C244" s="18"/>
      <c r="D244" s="17"/>
      <c r="E244" s="17"/>
      <c r="F244" s="31" t="s">
        <v>478</v>
      </c>
      <c r="G244" s="68"/>
      <c r="H244" s="69" t="s">
        <v>479</v>
      </c>
      <c r="I244" s="63"/>
      <c r="J244" s="63"/>
      <c r="K244" s="45"/>
      <c r="L244" s="63">
        <v>18500</v>
      </c>
      <c r="M244" s="63">
        <v>18500</v>
      </c>
      <c r="N244" s="80">
        <f t="shared" si="109"/>
        <v>100</v>
      </c>
      <c r="O244" s="45">
        <f t="shared" si="113"/>
        <v>18500</v>
      </c>
      <c r="P244" s="90"/>
      <c r="Q244" s="90"/>
      <c r="R244" s="90"/>
      <c r="S244" s="59">
        <f t="shared" si="114"/>
        <v>18500</v>
      </c>
      <c r="T244" s="85">
        <f t="shared" si="115"/>
        <v>100</v>
      </c>
    </row>
    <row r="245" spans="1:20" ht="27.6" hidden="1" customHeight="1" x14ac:dyDescent="0.25">
      <c r="A245" s="16"/>
      <c r="B245" s="17"/>
      <c r="C245" s="18"/>
      <c r="D245" s="17"/>
      <c r="E245" s="17"/>
      <c r="F245" s="31" t="s">
        <v>480</v>
      </c>
      <c r="G245" s="68"/>
      <c r="H245" s="69" t="s">
        <v>481</v>
      </c>
      <c r="I245" s="63">
        <v>100970.99</v>
      </c>
      <c r="J245" s="63">
        <v>100970.99</v>
      </c>
      <c r="K245" s="80">
        <f t="shared" si="96"/>
        <v>100</v>
      </c>
      <c r="L245" s="63">
        <v>0</v>
      </c>
      <c r="M245" s="63">
        <v>0</v>
      </c>
      <c r="N245" s="38">
        <v>0</v>
      </c>
      <c r="O245" s="45">
        <f t="shared" ref="O245" si="116">SUM(I245,L245)</f>
        <v>100970.99</v>
      </c>
      <c r="P245" s="90"/>
      <c r="Q245" s="90"/>
      <c r="R245" s="90"/>
      <c r="S245" s="59">
        <f t="shared" ref="S245" si="117">SUM(J245,M245)</f>
        <v>100970.99</v>
      </c>
      <c r="T245" s="85">
        <f t="shared" ref="T245" si="118">SUM(S245/O245*100)</f>
        <v>100</v>
      </c>
    </row>
    <row r="246" spans="1:20" ht="35.450000000000003" hidden="1" customHeight="1" x14ac:dyDescent="0.25">
      <c r="A246" s="16"/>
      <c r="B246" s="17"/>
      <c r="C246" s="18"/>
      <c r="D246" s="17"/>
      <c r="E246" s="17"/>
      <c r="F246" s="31" t="s">
        <v>218</v>
      </c>
      <c r="G246" s="68"/>
      <c r="H246" s="69" t="s">
        <v>219</v>
      </c>
      <c r="I246" s="63">
        <v>0</v>
      </c>
      <c r="J246" s="63"/>
      <c r="K246" s="45">
        <v>0</v>
      </c>
      <c r="L246" s="59">
        <v>12878</v>
      </c>
      <c r="M246" s="59">
        <v>12878</v>
      </c>
      <c r="N246" s="45">
        <f t="shared" si="109"/>
        <v>100</v>
      </c>
      <c r="O246" s="45">
        <f t="shared" si="111"/>
        <v>12878</v>
      </c>
      <c r="P246" s="102"/>
      <c r="Q246" s="102"/>
      <c r="R246" s="102"/>
      <c r="S246" s="59">
        <f t="shared" si="112"/>
        <v>12878</v>
      </c>
      <c r="T246" s="85">
        <f t="shared" si="110"/>
        <v>100</v>
      </c>
    </row>
    <row r="247" spans="1:20" ht="49.15" hidden="1" customHeight="1" x14ac:dyDescent="0.25">
      <c r="A247" s="16"/>
      <c r="B247" s="17"/>
      <c r="C247" s="18"/>
      <c r="D247" s="17"/>
      <c r="E247" s="17"/>
      <c r="F247" s="31" t="s">
        <v>211</v>
      </c>
      <c r="G247" s="68"/>
      <c r="H247" s="69" t="s">
        <v>210</v>
      </c>
      <c r="I247" s="63">
        <v>0</v>
      </c>
      <c r="J247" s="63"/>
      <c r="K247" s="45">
        <v>0</v>
      </c>
      <c r="L247" s="59">
        <v>1922010</v>
      </c>
      <c r="M247" s="59">
        <v>1922010</v>
      </c>
      <c r="N247" s="45">
        <f t="shared" si="109"/>
        <v>100</v>
      </c>
      <c r="O247" s="45">
        <f t="shared" si="111"/>
        <v>1922010</v>
      </c>
      <c r="P247" s="102"/>
      <c r="Q247" s="102"/>
      <c r="R247" s="102"/>
      <c r="S247" s="59">
        <f t="shared" si="112"/>
        <v>1922010</v>
      </c>
      <c r="T247" s="85">
        <f t="shared" si="110"/>
        <v>100</v>
      </c>
    </row>
    <row r="248" spans="1:20" ht="0.6" customHeight="1" x14ac:dyDescent="0.25">
      <c r="A248" s="16"/>
      <c r="B248" s="17"/>
      <c r="C248" s="18"/>
      <c r="D248" s="17"/>
      <c r="E248" s="17"/>
      <c r="F248" s="31" t="s">
        <v>517</v>
      </c>
      <c r="G248" s="68"/>
      <c r="H248" s="69" t="s">
        <v>518</v>
      </c>
      <c r="I248" s="63">
        <v>0</v>
      </c>
      <c r="J248" s="63">
        <v>0</v>
      </c>
      <c r="K248" s="45">
        <v>0</v>
      </c>
      <c r="L248" s="59">
        <v>178373</v>
      </c>
      <c r="M248" s="59">
        <v>178373</v>
      </c>
      <c r="N248" s="45">
        <f t="shared" si="109"/>
        <v>100</v>
      </c>
      <c r="O248" s="45">
        <f t="shared" si="111"/>
        <v>178373</v>
      </c>
      <c r="P248" s="102"/>
      <c r="Q248" s="102"/>
      <c r="R248" s="102"/>
      <c r="S248" s="59">
        <f t="shared" si="112"/>
        <v>178373</v>
      </c>
      <c r="T248" s="85">
        <f t="shared" si="110"/>
        <v>100</v>
      </c>
    </row>
    <row r="249" spans="1:20" ht="0.6" hidden="1" customHeight="1" x14ac:dyDescent="0.25">
      <c r="A249" s="16"/>
      <c r="B249" s="17"/>
      <c r="C249" s="18"/>
      <c r="D249" s="17"/>
      <c r="E249" s="17"/>
      <c r="F249" s="31" t="s">
        <v>522</v>
      </c>
      <c r="G249" s="68"/>
      <c r="H249" s="69" t="s">
        <v>523</v>
      </c>
      <c r="I249" s="63">
        <v>0</v>
      </c>
      <c r="J249" s="63">
        <v>0</v>
      </c>
      <c r="K249" s="45">
        <v>0</v>
      </c>
      <c r="L249" s="59">
        <v>124992</v>
      </c>
      <c r="M249" s="59">
        <v>124992</v>
      </c>
      <c r="N249" s="45">
        <f t="shared" si="109"/>
        <v>100</v>
      </c>
      <c r="O249" s="45">
        <f t="shared" si="111"/>
        <v>124992</v>
      </c>
      <c r="P249" s="102"/>
      <c r="Q249" s="102"/>
      <c r="R249" s="102"/>
      <c r="S249" s="59">
        <f t="shared" si="112"/>
        <v>124992</v>
      </c>
      <c r="T249" s="85">
        <f t="shared" si="110"/>
        <v>100</v>
      </c>
    </row>
    <row r="250" spans="1:20" ht="24.6" hidden="1" customHeight="1" x14ac:dyDescent="0.25">
      <c r="A250" s="16"/>
      <c r="B250" s="17"/>
      <c r="C250" s="18"/>
      <c r="D250" s="17"/>
      <c r="E250" s="17"/>
      <c r="F250" s="31" t="s">
        <v>213</v>
      </c>
      <c r="G250" s="68"/>
      <c r="H250" s="69" t="s">
        <v>212</v>
      </c>
      <c r="I250" s="63">
        <v>0</v>
      </c>
      <c r="J250" s="63"/>
      <c r="K250" s="45">
        <v>0</v>
      </c>
      <c r="L250" s="59">
        <v>1167127</v>
      </c>
      <c r="M250" s="59">
        <v>1167127</v>
      </c>
      <c r="N250" s="45">
        <f t="shared" si="109"/>
        <v>100</v>
      </c>
      <c r="O250" s="45">
        <f t="shared" si="111"/>
        <v>1167127</v>
      </c>
      <c r="P250" s="102"/>
      <c r="Q250" s="102"/>
      <c r="R250" s="102"/>
      <c r="S250" s="59">
        <f t="shared" si="112"/>
        <v>1167127</v>
      </c>
      <c r="T250" s="85">
        <f t="shared" si="110"/>
        <v>100</v>
      </c>
    </row>
    <row r="251" spans="1:20" ht="25.9" hidden="1" customHeight="1" x14ac:dyDescent="0.25">
      <c r="A251" s="16"/>
      <c r="B251" s="17"/>
      <c r="C251" s="18"/>
      <c r="D251" s="17"/>
      <c r="E251" s="17"/>
      <c r="F251" s="31" t="s">
        <v>214</v>
      </c>
      <c r="G251" s="68"/>
      <c r="H251" s="69" t="s">
        <v>215</v>
      </c>
      <c r="I251" s="63">
        <v>0</v>
      </c>
      <c r="J251" s="63"/>
      <c r="K251" s="45">
        <v>0</v>
      </c>
      <c r="L251" s="59">
        <v>748087</v>
      </c>
      <c r="M251" s="59">
        <v>748087</v>
      </c>
      <c r="N251" s="45">
        <f t="shared" si="109"/>
        <v>100</v>
      </c>
      <c r="O251" s="45">
        <f t="shared" si="111"/>
        <v>748087</v>
      </c>
      <c r="P251" s="102"/>
      <c r="Q251" s="102"/>
      <c r="R251" s="102"/>
      <c r="S251" s="59">
        <f t="shared" si="112"/>
        <v>748087</v>
      </c>
      <c r="T251" s="85">
        <f t="shared" si="110"/>
        <v>100</v>
      </c>
    </row>
    <row r="252" spans="1:20" ht="25.9" hidden="1" customHeight="1" x14ac:dyDescent="0.25">
      <c r="A252" s="16"/>
      <c r="B252" s="17"/>
      <c r="C252" s="18"/>
      <c r="D252" s="17"/>
      <c r="E252" s="17"/>
      <c r="F252" s="31" t="s">
        <v>468</v>
      </c>
      <c r="G252" s="68"/>
      <c r="H252" s="69" t="s">
        <v>469</v>
      </c>
      <c r="I252" s="63">
        <v>0</v>
      </c>
      <c r="J252" s="63">
        <v>0</v>
      </c>
      <c r="K252" s="45">
        <v>0</v>
      </c>
      <c r="L252" s="59">
        <v>1819318</v>
      </c>
      <c r="M252" s="59">
        <v>1819318</v>
      </c>
      <c r="N252" s="45">
        <f t="shared" si="109"/>
        <v>100</v>
      </c>
      <c r="O252" s="45">
        <f t="shared" si="111"/>
        <v>1819318</v>
      </c>
      <c r="P252" s="102"/>
      <c r="Q252" s="102"/>
      <c r="R252" s="102"/>
      <c r="S252" s="59">
        <f t="shared" si="112"/>
        <v>1819318</v>
      </c>
      <c r="T252" s="85">
        <f t="shared" si="110"/>
        <v>100</v>
      </c>
    </row>
    <row r="253" spans="1:20" ht="36" hidden="1" customHeight="1" x14ac:dyDescent="0.25">
      <c r="A253" s="16"/>
      <c r="B253" s="17"/>
      <c r="C253" s="18"/>
      <c r="D253" s="17"/>
      <c r="E253" s="17"/>
      <c r="F253" s="31" t="s">
        <v>220</v>
      </c>
      <c r="G253" s="68"/>
      <c r="H253" s="69" t="s">
        <v>221</v>
      </c>
      <c r="I253" s="63">
        <v>0</v>
      </c>
      <c r="J253" s="63"/>
      <c r="K253" s="45">
        <v>0</v>
      </c>
      <c r="L253" s="59">
        <v>207695</v>
      </c>
      <c r="M253" s="63">
        <v>0</v>
      </c>
      <c r="N253" s="45">
        <f t="shared" si="109"/>
        <v>0</v>
      </c>
      <c r="O253" s="45">
        <f t="shared" si="111"/>
        <v>207695</v>
      </c>
      <c r="P253" s="90"/>
      <c r="Q253" s="90"/>
      <c r="R253" s="90"/>
      <c r="S253" s="59">
        <f t="shared" si="112"/>
        <v>0</v>
      </c>
      <c r="T253" s="85">
        <f t="shared" si="110"/>
        <v>0</v>
      </c>
    </row>
    <row r="254" spans="1:20" ht="25.9" hidden="1" customHeight="1" x14ac:dyDescent="0.25">
      <c r="A254" s="16"/>
      <c r="B254" s="17"/>
      <c r="C254" s="18"/>
      <c r="D254" s="17"/>
      <c r="E254" s="17"/>
      <c r="F254" s="31" t="s">
        <v>216</v>
      </c>
      <c r="G254" s="68"/>
      <c r="H254" s="69" t="s">
        <v>217</v>
      </c>
      <c r="I254" s="63">
        <v>0</v>
      </c>
      <c r="J254" s="63"/>
      <c r="K254" s="45">
        <v>0</v>
      </c>
      <c r="L254" s="59">
        <v>774981</v>
      </c>
      <c r="M254" s="59">
        <v>774981</v>
      </c>
      <c r="N254" s="45">
        <f t="shared" si="109"/>
        <v>100</v>
      </c>
      <c r="O254" s="45">
        <f t="shared" si="111"/>
        <v>774981</v>
      </c>
      <c r="P254" s="90"/>
      <c r="Q254" s="90"/>
      <c r="R254" s="90"/>
      <c r="S254" s="59">
        <f t="shared" si="112"/>
        <v>774981</v>
      </c>
      <c r="T254" s="85">
        <f t="shared" si="110"/>
        <v>100</v>
      </c>
    </row>
    <row r="255" spans="1:20" ht="36" hidden="1" customHeight="1" x14ac:dyDescent="0.25">
      <c r="A255" s="16"/>
      <c r="B255" s="17"/>
      <c r="C255" s="18"/>
      <c r="D255" s="17"/>
      <c r="E255" s="17"/>
      <c r="F255" s="31" t="s">
        <v>223</v>
      </c>
      <c r="G255" s="68"/>
      <c r="H255" s="69" t="s">
        <v>222</v>
      </c>
      <c r="I255" s="63">
        <v>0</v>
      </c>
      <c r="J255" s="63"/>
      <c r="K255" s="45">
        <v>0</v>
      </c>
      <c r="L255" s="59">
        <v>3707.84</v>
      </c>
      <c r="M255" s="59">
        <v>3707.84</v>
      </c>
      <c r="N255" s="45">
        <f t="shared" ref="N255" si="119">SUM(M255/L255*100)</f>
        <v>100</v>
      </c>
      <c r="O255" s="45">
        <f t="shared" ref="O255" si="120">SUM(I255,L255)</f>
        <v>3707.84</v>
      </c>
      <c r="P255" s="90"/>
      <c r="Q255" s="90"/>
      <c r="R255" s="90"/>
      <c r="S255" s="59">
        <f t="shared" ref="S255:S257" si="121">SUM(J255,M255)</f>
        <v>3707.84</v>
      </c>
      <c r="T255" s="85">
        <f t="shared" ref="T255:T257" si="122">SUM(S255/O255*100)</f>
        <v>100</v>
      </c>
    </row>
    <row r="256" spans="1:20" ht="45" hidden="1" customHeight="1" x14ac:dyDescent="0.25">
      <c r="A256" s="16"/>
      <c r="B256" s="17"/>
      <c r="C256" s="18"/>
      <c r="D256" s="17"/>
      <c r="E256" s="17"/>
      <c r="F256" s="31" t="s">
        <v>402</v>
      </c>
      <c r="G256" s="68"/>
      <c r="H256" s="69" t="s">
        <v>403</v>
      </c>
      <c r="I256" s="63">
        <v>0</v>
      </c>
      <c r="J256" s="63">
        <v>0</v>
      </c>
      <c r="K256" s="45">
        <v>0</v>
      </c>
      <c r="L256" s="59">
        <v>3223</v>
      </c>
      <c r="M256" s="59">
        <v>0</v>
      </c>
      <c r="N256" s="45">
        <v>0</v>
      </c>
      <c r="O256" s="45">
        <f t="shared" si="111"/>
        <v>3223</v>
      </c>
      <c r="P256" s="90"/>
      <c r="Q256" s="90"/>
      <c r="R256" s="90"/>
      <c r="S256" s="59">
        <v>0</v>
      </c>
      <c r="T256" s="85">
        <v>0</v>
      </c>
    </row>
    <row r="257" spans="1:20" ht="24" hidden="1" customHeight="1" x14ac:dyDescent="0.25">
      <c r="A257" s="16"/>
      <c r="B257" s="17"/>
      <c r="C257" s="18"/>
      <c r="D257" s="17"/>
      <c r="E257" s="17"/>
      <c r="F257" s="31" t="s">
        <v>412</v>
      </c>
      <c r="G257" s="68"/>
      <c r="H257" s="69" t="s">
        <v>413</v>
      </c>
      <c r="I257" s="63">
        <v>0</v>
      </c>
      <c r="J257" s="63">
        <v>0</v>
      </c>
      <c r="K257" s="45">
        <v>0</v>
      </c>
      <c r="L257" s="59">
        <v>740340.92</v>
      </c>
      <c r="M257" s="59">
        <v>740340.92</v>
      </c>
      <c r="N257" s="45">
        <f t="shared" ref="N257:N259" si="123">SUM(M257/L257*100)</f>
        <v>100</v>
      </c>
      <c r="O257" s="45">
        <f t="shared" si="111"/>
        <v>740340.92</v>
      </c>
      <c r="P257" s="90"/>
      <c r="Q257" s="90"/>
      <c r="R257" s="90"/>
      <c r="S257" s="59">
        <f t="shared" si="121"/>
        <v>740340.92</v>
      </c>
      <c r="T257" s="85">
        <f t="shared" si="122"/>
        <v>100</v>
      </c>
    </row>
    <row r="258" spans="1:20" ht="25.9" hidden="1" customHeight="1" x14ac:dyDescent="0.25">
      <c r="A258" s="16"/>
      <c r="B258" s="17"/>
      <c r="C258" s="18"/>
      <c r="D258" s="17"/>
      <c r="E258" s="17"/>
      <c r="F258" s="31" t="s">
        <v>504</v>
      </c>
      <c r="G258" s="68"/>
      <c r="H258" s="69" t="s">
        <v>505</v>
      </c>
      <c r="I258" s="63">
        <v>0</v>
      </c>
      <c r="J258" s="63">
        <v>0</v>
      </c>
      <c r="K258" s="63"/>
      <c r="L258" s="63">
        <v>2063683</v>
      </c>
      <c r="M258" s="63">
        <v>2063683</v>
      </c>
      <c r="N258" s="45">
        <f t="shared" si="123"/>
        <v>100</v>
      </c>
      <c r="O258" s="45">
        <f t="shared" si="111"/>
        <v>2063683</v>
      </c>
      <c r="P258" s="90"/>
      <c r="Q258" s="90"/>
      <c r="R258" s="90"/>
      <c r="S258" s="59">
        <f t="shared" ref="S258:S259" si="124">SUM(J258,M258)</f>
        <v>2063683</v>
      </c>
      <c r="T258" s="85">
        <f t="shared" ref="T258:T259" si="125">SUM(S258/O258*100)</f>
        <v>100</v>
      </c>
    </row>
    <row r="259" spans="1:20" ht="25.15" hidden="1" customHeight="1" x14ac:dyDescent="0.25">
      <c r="A259" s="16"/>
      <c r="B259" s="17"/>
      <c r="C259" s="18"/>
      <c r="D259" s="17"/>
      <c r="E259" s="17"/>
      <c r="F259" s="31" t="s">
        <v>506</v>
      </c>
      <c r="G259" s="68"/>
      <c r="H259" s="69" t="s">
        <v>507</v>
      </c>
      <c r="I259" s="63">
        <v>0</v>
      </c>
      <c r="J259" s="63">
        <v>0</v>
      </c>
      <c r="K259" s="63">
        <v>0</v>
      </c>
      <c r="L259" s="63">
        <v>435000</v>
      </c>
      <c r="M259" s="63">
        <v>435000</v>
      </c>
      <c r="N259" s="45">
        <f t="shared" si="123"/>
        <v>100</v>
      </c>
      <c r="O259" s="45">
        <f t="shared" si="111"/>
        <v>435000</v>
      </c>
      <c r="P259" s="90"/>
      <c r="Q259" s="90"/>
      <c r="R259" s="90"/>
      <c r="S259" s="59">
        <f t="shared" si="124"/>
        <v>435000</v>
      </c>
      <c r="T259" s="85">
        <f t="shared" si="125"/>
        <v>100</v>
      </c>
    </row>
    <row r="260" spans="1:20" ht="25.15" hidden="1" customHeight="1" x14ac:dyDescent="0.25">
      <c r="A260" s="16"/>
      <c r="B260" s="17"/>
      <c r="C260" s="18"/>
      <c r="D260" s="17"/>
      <c r="E260" s="17"/>
      <c r="F260" s="31" t="s">
        <v>412</v>
      </c>
      <c r="G260" s="68"/>
      <c r="H260" s="69" t="s">
        <v>413</v>
      </c>
      <c r="I260" s="63">
        <v>0</v>
      </c>
      <c r="J260" s="63">
        <v>0</v>
      </c>
      <c r="K260" s="45">
        <v>0</v>
      </c>
      <c r="L260" s="59">
        <v>0</v>
      </c>
      <c r="M260" s="59">
        <v>0</v>
      </c>
      <c r="N260" s="45" t="e">
        <f t="shared" si="109"/>
        <v>#DIV/0!</v>
      </c>
      <c r="O260" s="45">
        <f t="shared" si="111"/>
        <v>0</v>
      </c>
      <c r="P260" s="90"/>
      <c r="Q260" s="90"/>
      <c r="R260" s="90"/>
      <c r="S260" s="59">
        <f t="shared" si="112"/>
        <v>0</v>
      </c>
      <c r="T260" s="85" t="e">
        <f t="shared" si="110"/>
        <v>#DIV/0!</v>
      </c>
    </row>
    <row r="261" spans="1:20" ht="18.75" hidden="1" x14ac:dyDescent="0.3">
      <c r="A261" s="1"/>
      <c r="B261" s="1"/>
      <c r="C261" s="1"/>
      <c r="D261" s="1"/>
      <c r="E261" s="1"/>
      <c r="F261" s="25" t="s">
        <v>225</v>
      </c>
      <c r="G261" s="125"/>
      <c r="H261" s="126"/>
      <c r="I261" s="94">
        <f>SUM(I220:I221)</f>
        <v>245755967.35999998</v>
      </c>
      <c r="J261" s="94">
        <f>SUM(J220:J221)</f>
        <v>239772411.01999998</v>
      </c>
      <c r="K261" s="38">
        <f t="shared" si="96"/>
        <v>97.565244740838835</v>
      </c>
      <c r="L261" s="94">
        <f>SUM(L220:L221)</f>
        <v>376325230.10000002</v>
      </c>
      <c r="M261" s="94">
        <f>SUM(M220:M221)</f>
        <v>352988521.92000002</v>
      </c>
      <c r="N261" s="38">
        <f t="shared" si="109"/>
        <v>93.798792556693897</v>
      </c>
      <c r="O261" s="38">
        <f t="shared" si="111"/>
        <v>622081197.46000004</v>
      </c>
      <c r="P261" s="91"/>
      <c r="Q261" s="91"/>
      <c r="R261" s="91"/>
      <c r="S261" s="58">
        <f t="shared" si="112"/>
        <v>592760932.94000006</v>
      </c>
      <c r="T261" s="62">
        <f t="shared" si="110"/>
        <v>95.286746386208648</v>
      </c>
    </row>
    <row r="262" spans="1:20" x14ac:dyDescent="0.25">
      <c r="F262" s="12"/>
      <c r="G262" s="12"/>
      <c r="H262" s="12"/>
      <c r="I262" s="83"/>
      <c r="J262" s="83"/>
      <c r="K262" s="83"/>
      <c r="L262" s="83"/>
      <c r="M262" s="83"/>
      <c r="N262" s="83"/>
    </row>
  </sheetData>
  <mergeCells count="13">
    <mergeCell ref="S1:T1"/>
    <mergeCell ref="S2:T2"/>
    <mergeCell ref="L3:T3"/>
    <mergeCell ref="F4:T4"/>
    <mergeCell ref="G261:H261"/>
    <mergeCell ref="A5:O5"/>
    <mergeCell ref="B7:E7"/>
    <mergeCell ref="F22:F23"/>
    <mergeCell ref="I6:K6"/>
    <mergeCell ref="L6:N6"/>
    <mergeCell ref="F6:F7"/>
    <mergeCell ref="H6:H7"/>
    <mergeCell ref="O6:T6"/>
  </mergeCells>
  <pageMargins left="0.23622047244094491" right="0.23622047244094491" top="0.15748031496062992" bottom="0.19685039370078741" header="0.31496062992125984" footer="0.31496062992125984"/>
  <pageSetup paperSize="9" scale="64" fitToWidth="6" fitToHeight="6" orientation="landscape" r:id="rId1"/>
  <rowBreaks count="1" manualBreakCount="1">
    <brk id="43" min="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2021-05-26T01:26:28Z</dcterms:modified>
</cp:coreProperties>
</file>