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-01\Documents\К ПРИКАЗУ № 65\"/>
    </mc:Choice>
  </mc:AlternateContent>
  <xr:revisionPtr revIDLastSave="0" documentId="13_ncr:1_{1D3A0E65-0A72-43B2-87BA-F5FF8653272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Лист1!$F$1:$T$381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7" i="1"/>
  <c r="T69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51" i="1"/>
  <c r="T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7" i="1"/>
  <c r="S69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51" i="1"/>
  <c r="S6" i="1"/>
  <c r="O351" i="1"/>
  <c r="P351" i="1"/>
  <c r="Q351" i="1"/>
  <c r="R351" i="1"/>
  <c r="R279" i="1"/>
  <c r="R267" i="1"/>
  <c r="R253" i="1"/>
  <c r="R183" i="1"/>
  <c r="R104" i="1"/>
  <c r="R69" i="1"/>
  <c r="N351" i="1"/>
  <c r="N279" i="1"/>
  <c r="N267" i="1"/>
  <c r="N253" i="1"/>
  <c r="N183" i="1"/>
  <c r="N104" i="1"/>
  <c r="N69" i="1"/>
  <c r="R17" i="1"/>
  <c r="N17" i="1" l="1"/>
  <c r="M351" i="1"/>
  <c r="M279" i="1"/>
  <c r="M267" i="1"/>
  <c r="M253" i="1"/>
  <c r="M183" i="1"/>
  <c r="M104" i="1" l="1"/>
  <c r="M69" i="1"/>
  <c r="M17" i="1"/>
  <c r="L279" i="1"/>
  <c r="L253" i="1"/>
  <c r="L69" i="1"/>
  <c r="I253" i="1"/>
  <c r="I267" i="1" l="1"/>
  <c r="I104" i="1"/>
  <c r="I255" i="1" l="1"/>
  <c r="I257" i="1"/>
  <c r="L183" i="1"/>
  <c r="L267" i="1" l="1"/>
  <c r="L17" i="1"/>
  <c r="I183" i="1"/>
  <c r="I69" i="1"/>
  <c r="I17" i="1"/>
  <c r="L93" i="1" l="1"/>
  <c r="L91" i="1"/>
  <c r="L87" i="1"/>
  <c r="L83" i="1"/>
  <c r="L74" i="1"/>
  <c r="L64" i="1"/>
  <c r="L61" i="1"/>
  <c r="L50" i="1"/>
  <c r="L19" i="1"/>
  <c r="I16" i="1" l="1"/>
  <c r="I145" i="1"/>
  <c r="I128" i="1"/>
  <c r="I120" i="1"/>
  <c r="I106" i="1"/>
  <c r="I95" i="1"/>
  <c r="I87" i="1"/>
  <c r="I34" i="1"/>
  <c r="I19" i="1"/>
  <c r="L34" i="1"/>
  <c r="I181" i="1"/>
  <c r="I233" i="1"/>
  <c r="I339" i="1"/>
  <c r="I14" i="1" l="1"/>
  <c r="L147" i="1" l="1"/>
  <c r="I147" i="1"/>
  <c r="I327" i="1" l="1"/>
  <c r="I323" i="1"/>
  <c r="I321" i="1"/>
  <c r="I319" i="1"/>
  <c r="L95" i="1"/>
  <c r="I89" i="1"/>
  <c r="I337" i="1"/>
  <c r="I335" i="1"/>
  <c r="I333" i="1"/>
  <c r="I331" i="1"/>
  <c r="L330" i="1"/>
  <c r="L323" i="1"/>
  <c r="L319" i="1"/>
  <c r="I304" i="1"/>
  <c r="I301" i="1"/>
  <c r="I299" i="1"/>
  <c r="I297" i="1"/>
  <c r="I295" i="1"/>
  <c r="L291" i="1"/>
  <c r="I291" i="1"/>
  <c r="I289" i="1"/>
  <c r="I286" i="1"/>
  <c r="I284" i="1"/>
  <c r="I281" i="1"/>
  <c r="I275" i="1"/>
  <c r="I273" i="1"/>
  <c r="L269" i="1"/>
  <c r="I269" i="1"/>
  <c r="I251" i="1"/>
  <c r="I249" i="1"/>
  <c r="I247" i="1"/>
  <c r="I245" i="1"/>
  <c r="I242" i="1"/>
  <c r="I240" i="1"/>
  <c r="L229" i="1"/>
  <c r="I229" i="1"/>
  <c r="I227" i="1"/>
  <c r="L203" i="1"/>
  <c r="I203" i="1"/>
  <c r="I200" i="1"/>
  <c r="I197" i="1"/>
  <c r="I193" i="1"/>
  <c r="I187" i="1"/>
  <c r="I184" i="1"/>
  <c r="I179" i="1"/>
  <c r="L176" i="1"/>
  <c r="I176" i="1"/>
  <c r="I174" i="1"/>
  <c r="L169" i="1"/>
  <c r="I169" i="1"/>
  <c r="L167" i="1"/>
  <c r="I167" i="1"/>
  <c r="I165" i="1"/>
  <c r="I163" i="1"/>
  <c r="I161" i="1"/>
  <c r="L145" i="1"/>
  <c r="I140" i="1"/>
  <c r="I134" i="1"/>
  <c r="I131" i="1"/>
  <c r="L106" i="1"/>
  <c r="L99" i="1"/>
  <c r="I79" i="1"/>
  <c r="I76" i="1"/>
  <c r="I74" i="1"/>
  <c r="I71" i="1"/>
  <c r="I61" i="1"/>
  <c r="L56" i="1"/>
  <c r="I56" i="1"/>
  <c r="I50" i="1"/>
  <c r="I8" i="1"/>
  <c r="L181" i="1" l="1"/>
  <c r="I279" i="1"/>
  <c r="I330" i="1"/>
  <c r="I78" i="1"/>
  <c r="L165" i="1"/>
  <c r="L104" i="1" l="1"/>
  <c r="L351" i="1" s="1"/>
  <c r="I351" i="1" l="1"/>
</calcChain>
</file>

<file path=xl/sharedStrings.xml><?xml version="1.0" encoding="utf-8"?>
<sst xmlns="http://schemas.openxmlformats.org/spreadsheetml/2006/main" count="1318" uniqueCount="782">
  <si>
    <t>Наименование</t>
  </si>
  <si>
    <t>Код бюджетной классификации</t>
  </si>
  <si>
    <t>ведомство</t>
  </si>
  <si>
    <t>утвержденные бюджетные назначения</t>
  </si>
  <si>
    <t>% исполнения</t>
  </si>
  <si>
    <t>исполнено за 1 квартал 2016 года</t>
  </si>
  <si>
    <t>ГРБС</t>
  </si>
  <si>
    <t>Рз,Пр</t>
  </si>
  <si>
    <t>ЦСР</t>
  </si>
  <si>
    <t>ВР</t>
  </si>
  <si>
    <t>1.</t>
  </si>
  <si>
    <t>000</t>
  </si>
  <si>
    <t>01 0 00 00000</t>
  </si>
  <si>
    <t xml:space="preserve">Администрация Яковлевского муниципального района </t>
  </si>
  <si>
    <t>977</t>
  </si>
  <si>
    <t xml:space="preserve">Мероприятия по созданию условий для установки и ввода в эксплуатацию модульных фельдшерско-акушерских пунктов </t>
  </si>
  <si>
    <t>01 1 00 20010</t>
  </si>
  <si>
    <t>2.</t>
  </si>
  <si>
    <t>Муниципальная программа "Развитие образования Яковлевского муниципального района" на 2019-2025 годы</t>
  </si>
  <si>
    <t>02 0 00 00000</t>
  </si>
  <si>
    <t>2.1.</t>
  </si>
  <si>
    <t>0701</t>
  </si>
  <si>
    <t>Подпрограмма "Развитие системы дошкольного образования" на 2019-2025 годы</t>
  </si>
  <si>
    <t>980</t>
  </si>
  <si>
    <t>02 1 00 00000</t>
  </si>
  <si>
    <t xml:space="preserve">Основное мероприятие "Реализация образовательных программ дошкольного образования" </t>
  </si>
  <si>
    <t>02 1 01 00000</t>
  </si>
  <si>
    <t>Модернизация системы дошкольного образования</t>
  </si>
  <si>
    <t>02 1 01 20020</t>
  </si>
  <si>
    <t>Мероприятия по укреплению общественной безопасности, профилактике экстремизма и терроризма</t>
  </si>
  <si>
    <t>02 1 01 20030</t>
  </si>
  <si>
    <t>Расходы на обеспечение деятельности (оказание услуг, выполнение работ) муниципальных учреждений</t>
  </si>
  <si>
    <t>02 0 01 70010</t>
  </si>
  <si>
    <t>-</t>
  </si>
  <si>
    <t>Меры социальной поддержки педагогических работников муниципальных образовательных организаций Приморский края</t>
  </si>
  <si>
    <t>02 0 Е1 93140</t>
  </si>
  <si>
    <t>Обеспечение бесплатным питанием детей, осваивающих обязательные программы дошкольного образования: детей-сирот и детей, оставшихся без попечения родителей; детей-инвалидов; детей с туберкулезной интоксикацией; детей из семей, имеющих трех и более несовершеннолетних детей, а также детей, в возрасте до двадцати двух лет, обучающихся по очной форме обучения в образовательных организациях</t>
  </si>
  <si>
    <t>02 1 01 21240</t>
  </si>
  <si>
    <t>02 1 01 70010</t>
  </si>
  <si>
    <t>Расходы на капитальный ремонт зданий и благоустройство территорий дошкольных учреждений</t>
  </si>
  <si>
    <t>02 1 01 S2020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</si>
  <si>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</si>
  <si>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02 1 01 92020</t>
  </si>
  <si>
    <t>Реализация проектов инициативного бюджетирования по направлению "Твой проект"</t>
  </si>
  <si>
    <t>02 1 01 92360</t>
  </si>
  <si>
    <t>02 1 01 S2360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</si>
  <si>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</si>
  <si>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02 1 01 93070</t>
  </si>
  <si>
    <t>2.2.</t>
  </si>
  <si>
    <t>0702</t>
  </si>
  <si>
    <t>02 2 00 00000</t>
  </si>
  <si>
    <t>Основное мероприятие "Реализация программ начального общего, основного общего и среднего образования"</t>
  </si>
  <si>
    <t>02 2 01 00000</t>
  </si>
  <si>
    <t>02 2 01 20030</t>
  </si>
  <si>
    <t>Расходы бюджетам муниципальных образований Приморского края на создание в общеобразовательных организациях, расположенных в сельской местности, условий для занятия физической культурой и спортом</t>
  </si>
  <si>
    <t>02 2 01 50970</t>
  </si>
  <si>
    <t>Обеспечение дополнительным бесплатным питанием детей из семей граждан, призванных на военную службу по мобилизации в Вооруженные силы Российской Федерации, обучающихся в общеобразовательных организациях в период учебного процесса</t>
  </si>
  <si>
    <t>02 2 01 21230</t>
  </si>
  <si>
    <t>02 2 01 70010</t>
  </si>
  <si>
    <t>Субсидии из краевого бюджета бюджетам муниципальных образований Приморского края на капитальный ремонт зданий муниципальных общеобразовательных учреждений</t>
  </si>
  <si>
    <t>02 2 01 92340</t>
  </si>
  <si>
    <t>Расходы на капитальный ремонт зданий муниципальных общеобразовательных учреждений</t>
  </si>
  <si>
    <t>02 2 01 S2340</t>
  </si>
  <si>
    <t>Субвенции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</si>
  <si>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02 2 01 93060</t>
  </si>
  <si>
    <t>Субвенции бюджетам муниципальных образований Приморского края на осуществление отдедьных государственных полномочий по обеспечению бесплатным питанием детей, обучающихся в муниципальных общеобразовательных организациях Приморского края</t>
  </si>
  <si>
    <t>02 2 01 93150</t>
  </si>
  <si>
    <t>Расходы на 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</si>
  <si>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02 2 01 R3040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</si>
  <si>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</si>
  <si>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02 2 01 53030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</si>
  <si>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</si>
  <si>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 2 ЕВ 51790</t>
  </si>
  <si>
    <t>Подпрограмма "Развитие системы дополнительного образования, отдыха, оздоровления и занятости детей и подростков" на 2019-2025 годы</t>
  </si>
  <si>
    <t>02 3 00 00000</t>
  </si>
  <si>
    <t>Основное мероприятие "Реализация дополнительных общеобразовательных программ и обеспечение условий их предоставления"</t>
  </si>
  <si>
    <t xml:space="preserve">02 3 01 00000 </t>
  </si>
  <si>
    <t>Обеспечение персонифицированного финансирования</t>
  </si>
  <si>
    <t>02 3 01 21160</t>
  </si>
  <si>
    <t>02 3 01 70010</t>
  </si>
  <si>
    <t>Основное мероприятие "Организация и обеспечение отдыха и оздоровления детей и подростков"</t>
  </si>
  <si>
    <t>02 3 02 00000</t>
  </si>
  <si>
    <t>Создание условий для отдыха, оздоровления, занятости детей и подростков</t>
  </si>
  <si>
    <t>02 3 02 20070</t>
  </si>
  <si>
    <t>Субвенции на организацию и обеспечение оздоровления и отдыха детей Приморского края (за исключение организации отдыха детей в каникулярное время)</t>
  </si>
  <si>
    <t>02 3 02 93080</t>
  </si>
  <si>
    <t>Расходы на создание новых мест в образовательных организациях различных типов для реализации дополнительных общеразвивающих программ всех направлений</t>
  </si>
  <si>
    <t>02 0 Е2 54910</t>
  </si>
  <si>
    <t>Cубвенции 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</si>
  <si>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Отдельное мероприятие "Мероприятия по руководству и управлению в сфере образования и сопровождения образовательного процесса"</t>
  </si>
  <si>
    <t>0709</t>
  </si>
  <si>
    <t>3.</t>
  </si>
  <si>
    <t>Муниципальная программа "Социальная поддержка населения Яковлевского муниципального района" на 2019 - 2025 годы</t>
  </si>
  <si>
    <t>03 0 00 00000</t>
  </si>
  <si>
    <t>Подпрограмма "Доступная среда" на 2019-2025 годы</t>
  </si>
  <si>
    <t>03 1 00 00000</t>
  </si>
  <si>
    <t>Основное мерпориятие "Мероприятия по адаптации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</si>
  <si>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03 1 01 00000</t>
  </si>
  <si>
    <t>Обеспечение беспрепятственного доступа инвалидов к объектам социальной инфраструктуры и информации</t>
  </si>
  <si>
    <t>03 1 01 20080</t>
  </si>
  <si>
    <t>Подпрограмма "Социальная поддержка пенсионеров в Яковлевском муниципальном районе" на 2019-2025 годы</t>
  </si>
  <si>
    <t>03 2 00 00000</t>
  </si>
  <si>
    <t>Основное мероприятие "Выплата доплат к пенсии"</t>
  </si>
  <si>
    <t>03 2 01 00000</t>
  </si>
  <si>
    <t>Пенсии за выслугу лет муниципальным служащим Яковлевского района</t>
  </si>
  <si>
    <t>03 2 01 80020</t>
  </si>
  <si>
    <t>Основное мероприятие "Обеспечение поддержки иннициатив общественной организации"</t>
  </si>
  <si>
    <t>03 2 02 00000</t>
  </si>
  <si>
    <t>Мероприятия по социализации пожилых людей в обществе</t>
  </si>
  <si>
    <t>03 2 02 80050</t>
  </si>
  <si>
    <t>Подпрограмма "Социальная поддержка молодых специалистов здравоохранения в Яковлевском муниципальном районе" на 2019 - 2025 годы</t>
  </si>
  <si>
    <t>982</t>
  </si>
  <si>
    <t>03 3 00 00000</t>
  </si>
  <si>
    <t>Основное мероприятие "Социальная поддержка молодых специалистов здравоохранения"</t>
  </si>
  <si>
    <t>03 3 01 00000</t>
  </si>
  <si>
    <t>Мероприятия по социальной поддержке молодых специалистов здравоохранения</t>
  </si>
  <si>
    <t>03 3 01 80080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</si>
  <si>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 в Яковлевском муниципальном районе" на 2019 - 2025 годы</t>
  </si>
  <si>
    <t>03 4 00 00000</t>
  </si>
  <si>
    <t>Основное мероприятие: "Обеспечение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помещениями"</t>
  </si>
  <si>
    <t>03 4 01 R0820</t>
  </si>
  <si>
    <t>03 4 01 М0820</t>
  </si>
  <si>
    <t>Подпрограмма "Социальная поддержка семей и детей в Яковлевском муниципальном районе" на 2020-2025 годы</t>
  </si>
  <si>
    <t>03 5 00 00000</t>
  </si>
  <si>
    <t>Основное мероприятие: "Социальная поддержка детей, оставшихся без попечения родителей, и лиц, принявших на воспитание в семью детей, оставшихся без попечения родителей"</t>
  </si>
  <si>
    <t>03 5 01 93050</t>
  </si>
  <si>
    <t>Отдельное мероприятие "Мероприятия по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деятельность"</t>
  </si>
  <si>
    <t>03 0 01 00000</t>
  </si>
  <si>
    <t>Муниципальное казенное учреждение "Центр обеспечения и сопровождения образования" Яковлевского муниципального района</t>
  </si>
  <si>
    <t>0330000</t>
  </si>
  <si>
    <t>Компенсация части платы , взимаемой с родителей (законных представителей) за присмотр и уход за детьми, осваивающими образовательные программы дошкольного образования из семей граждан, участников СВО, а также лиц, призванных на военную службу по мобилизации</t>
  </si>
  <si>
    <t>03 0 01 80100</t>
  </si>
  <si>
    <t>Субвенции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</si>
  <si>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03 0 01 93090</t>
  </si>
  <si>
    <t>Отдельное мероприятие "Расходы на реализацию государственного полномочия по назначению и предоставлению выплаты единовременного пособия при передаче ребенка на воспитание в семью"</t>
  </si>
  <si>
    <t>03 0 02 00000</t>
  </si>
  <si>
    <t>Расходы на реализацию государственного полномочия по назначению и предоставлению выплаты единовременного пособия при передаче ребенка на воспитание в семью</t>
  </si>
  <si>
    <t>03 0 02 52600</t>
  </si>
  <si>
    <t>4.</t>
  </si>
  <si>
    <t>Муниципальная программа "Развитие культуры в Яковлевском муниципальном районе" на 2019 - 2025 годы</t>
  </si>
  <si>
    <t>04 0 00 00000</t>
  </si>
  <si>
    <t>Подпрограмма "Сохранение и развитие культуры в Яковлевском муниципальном районе" на 2019-2025 годы</t>
  </si>
  <si>
    <t>04 1 00 00000</t>
  </si>
  <si>
    <t>Основное мероприятие "Обеспечение деятельности учреждений культуры"</t>
  </si>
  <si>
    <t>04 1 01 00000</t>
  </si>
  <si>
    <t>Организация проведения социально-значимых культурно-массовых мероприятий</t>
  </si>
  <si>
    <t>04 1 01 20090</t>
  </si>
  <si>
    <t>Мероприятия по приобретению музыкальных инструментов и художественного инвентаря</t>
  </si>
  <si>
    <t>04 1 01 20540</t>
  </si>
  <si>
    <t>Поощрение волонетров (добровольцев) в сфере культуры за активную деятельность</t>
  </si>
  <si>
    <t>04 1 01 20720</t>
  </si>
  <si>
    <t>Капитальный ремонт муниципальных учреждений</t>
  </si>
  <si>
    <t>04 1 01 40080</t>
  </si>
  <si>
    <t>04 1 01 70010</t>
  </si>
  <si>
    <t>Мероприятия по приобретению музыкальных инсрументов и художественного инвентаря</t>
  </si>
  <si>
    <t>04 1 01 S2480</t>
  </si>
  <si>
    <t>Приобретение музыкальных инструментов и художественного инвентаря для учреждений дополнительного образования в сфере культуры</t>
  </si>
  <si>
    <t>04 1 01 92480</t>
  </si>
  <si>
    <t>Поддержка лучших работников муниципальных учреждений культуры, находящихся на территории сельских поселений за счет средств районного бюджета</t>
  </si>
  <si>
    <t>04 1 01 S0390</t>
  </si>
  <si>
    <t>Софинансирование муниципальных программ по поддержке социально-ориентированных некоммерческих организаций по итогам конкурсного отбора</t>
  </si>
  <si>
    <t>Поддержка муниципальных учреждений культуры за счет средств районного бюджета</t>
  </si>
  <si>
    <t>04 1 01 S0400</t>
  </si>
  <si>
    <t>4.2.</t>
  </si>
  <si>
    <t>0801</t>
  </si>
  <si>
    <t>Подпрограмма "Сохранение и развитие библиотечно-информационного дела в Яковлевском муниципальном районе" на 2019 - 2025 годы</t>
  </si>
  <si>
    <t>04 2 00 00000</t>
  </si>
  <si>
    <t>Основное мероприятие "Обеспечение деятельности библиотек"</t>
  </si>
  <si>
    <t>04 2 01 00000</t>
  </si>
  <si>
    <t>Организация и проведение мероприятий по развитию библиотечного дела, популяризации чтения</t>
  </si>
  <si>
    <t>04 2 01 20230</t>
  </si>
  <si>
    <t>04 2 01 70010</t>
  </si>
  <si>
    <t>Расходы из краевого бюджета бюджетам муниципальных образований Приморского края на комплектование книжных фондов и обеспечение информационно-техническим обеспечением библиотек</t>
  </si>
  <si>
    <t>04 2 01 92540</t>
  </si>
  <si>
    <t>Расходы на комплектование книжных фондов и обеспечение информационно-техническим оборудованием библиотек</t>
  </si>
  <si>
    <t>04 2 01 S2540</t>
  </si>
  <si>
    <t>Расходы бюджетов муниципальных образований на государственную поддержку лучших работников муниципальных учреждений культуры, находящихся на территории сельских поселений</t>
  </si>
  <si>
    <t>4 2 01 L5192</t>
  </si>
  <si>
    <t>Расходы бюджетов муниципальных образований на государственную поддержку  муниципальных учреждений культуры</t>
  </si>
  <si>
    <t>4 2 01 L5193</t>
  </si>
  <si>
    <t>Основное мероприятие "Строительство библиотек"</t>
  </si>
  <si>
    <t>04 2 02 00000</t>
  </si>
  <si>
    <t>Капитальное строительство здания библиотеки с. Достоевка муниципального казенного учреждения "Межпоселенческая библиотека" Яковлевского муниципального района,включая проектно-сметную документацию</t>
  </si>
  <si>
    <t>04 2 02 40130</t>
  </si>
  <si>
    <t>0804</t>
  </si>
  <si>
    <t>Подпрограмма "Патриотическое воспитание граждан Российской Федерации в Яковлевском муниципальном районе" на 2019-2025 годы</t>
  </si>
  <si>
    <t>04 3 00 00000</t>
  </si>
  <si>
    <t>Основное мероприятие "Организация мероприятий, направленных на патриотическое воспитание граждан"</t>
  </si>
  <si>
    <t>04 3 01 00000</t>
  </si>
  <si>
    <t>4.3.</t>
  </si>
  <si>
    <t>Мероприятия по патриотическому воспитанию граждан Яковлевского района</t>
  </si>
  <si>
    <t>04 3 01 20100</t>
  </si>
  <si>
    <t>Мероприятия</t>
  </si>
  <si>
    <t>0000000</t>
  </si>
  <si>
    <t>Основное мероприятие "Содержание и ремонт памятников и объектов культурного наследия"</t>
  </si>
  <si>
    <t>04 3 02 00000</t>
  </si>
  <si>
    <t>Содержание и ремонт памятников и объектов культурного наследия</t>
  </si>
  <si>
    <t>04 3 02 20320</t>
  </si>
  <si>
    <t>Мероприятия по разработке проекта зон охраны  объекта культурного наследия и историко-культурной экспертизы проекта</t>
  </si>
  <si>
    <t>04 3 02 20560</t>
  </si>
  <si>
    <t>Реализация федеральной целевой программы "Увековечение памяти погибших при защите Отечества на 2019-2024 годы"</t>
  </si>
  <si>
    <t>04 3 02 L2990</t>
  </si>
  <si>
    <t>04 3 02 S2990</t>
  </si>
  <si>
    <t>Отдельное мероприятие "Мероприятие по осуществлению руководства и управления в сфере культуры"</t>
  </si>
  <si>
    <t>04 0 01 70010</t>
  </si>
  <si>
    <t>Мероприятия Муниципальной программы "Развитие культуры в Яковлевском муниципальном районе" на 2014-2017 годы</t>
  </si>
  <si>
    <t>0450000</t>
  </si>
  <si>
    <t>Разработка проектно-сметной документации на реконструкцию</t>
  </si>
  <si>
    <t>0452012</t>
  </si>
  <si>
    <t>Разработка проектно-сметной документации на строительство</t>
  </si>
  <si>
    <t>0452013</t>
  </si>
  <si>
    <t>Отдельное мероприятие "Осуществление мер социальной поддержки педагогическим работникам образовательных организаций"</t>
  </si>
  <si>
    <t>04 0 02 0000</t>
  </si>
  <si>
    <t>Меры социальной поддержки педагогическим работников муниципальных образовательных организаций Приморского края</t>
  </si>
  <si>
    <t>04 0 Е1 93140</t>
  </si>
  <si>
    <t>5.</t>
  </si>
  <si>
    <t>Муниципальная программа "Обеспечение качественными услугами жилищно-коммунального хозяйства населения Яковлевского муниципального района" на 2019 - 2025 годы</t>
  </si>
  <si>
    <t>05 0 00 00000</t>
  </si>
  <si>
    <t>0500000</t>
  </si>
  <si>
    <t>Мероприятия по обеспечению земельными участками граждан, имеющих трех и более детей под строительство индивидуальных жилых домов</t>
  </si>
  <si>
    <t>0502011</t>
  </si>
  <si>
    <t>Субсидии из краевого бюджета бюджетам муниципальных образований Приморского края на социальные выплаты молодым семьям для приобретения (строительства) жилья экономкласса</t>
  </si>
  <si>
    <t>0519216</t>
  </si>
  <si>
    <t>Субсидии на мероприятия  подпрограммы "Обеспечение жильем молодых семей" в рамках федеральной целевой программы "Жилище" на 2011 - 2015 годы государственной программы Российской Федерации "Обеспечение доступным и  комфортным жильем и коммунальными услугами граждан Россйиской Федерации"</t>
  </si>
  <si>
    <t>0515020</t>
  </si>
  <si>
    <t>Отдельное мероприятия "Содержание муниципального жилищного фонда"</t>
  </si>
  <si>
    <t>05 0 01 00000</t>
  </si>
  <si>
    <t>Содержание муниципального жилищного фонда</t>
  </si>
  <si>
    <t>05 0 01 20270</t>
  </si>
  <si>
    <t>Отдельное мероприятияе "Содержание территории Яковлевского муниципального района"</t>
  </si>
  <si>
    <t>05 0 02 00000</t>
  </si>
  <si>
    <t>Содержание территории Яковлевского муниципального района</t>
  </si>
  <si>
    <t>05 0 02 20280</t>
  </si>
  <si>
    <t>Отдельное мероприятие "Содержание и модернизация коммунальной инфраструктуры"</t>
  </si>
  <si>
    <t>05 0 03 00000</t>
  </si>
  <si>
    <t>Содержание и модернизация коммунальной инфраструктуры</t>
  </si>
  <si>
    <t>05 0 03 20290</t>
  </si>
  <si>
    <t>Отдельное мероприятие "Обеспечение качественным водоснабжением жителей многоквартирных домов жд.ст. Варфоломеевка, жд.ст.Сысоевка"</t>
  </si>
  <si>
    <t>05 0 04 00000</t>
  </si>
  <si>
    <t>Обеспечение качественным водоснабжением жителей многоквартирных домов жд.сь.  Варфоломеевка, жд.ст. Сысоевка</t>
  </si>
  <si>
    <t>05 0 04 20420</t>
  </si>
  <si>
    <t>Отдельное мероприятие "Реконструкция очистных сооружений"</t>
  </si>
  <si>
    <t>05 0 05 00000</t>
  </si>
  <si>
    <t>Проектирование и (или) строительство, реконструкцию, модернизацию и капитальный ремонт объектов водопроводно-канализационного хозяйства</t>
  </si>
  <si>
    <t>05 0 05 92320</t>
  </si>
  <si>
    <t>05 0 05 S2320</t>
  </si>
  <si>
    <t>Реконструкция очистных сооружений</t>
  </si>
  <si>
    <t>05 0 05 40110</t>
  </si>
  <si>
    <t>Строительство и реконструкция (модернизация) объектов питьевого водоснабжения (объекты муниципальной собственности)</t>
  </si>
  <si>
    <t>05 0 F5 52432</t>
  </si>
  <si>
    <t>Отдельное мероприятие "Обеспечение земельных участков, предоставленных на бесплатной основе гражданам, имеющим трех и более детей, под строительство индивидуальных жилых домов, инженерной инфраструктурой"</t>
  </si>
  <si>
    <t>05 0 06 00000</t>
  </si>
  <si>
    <t>Обеспечение земельных участков, предоставленных на бесплатной основе гражданам, имеющим трех и более детей, под строительство индивидуальных жилых домов, инженерной инфраструктурой"</t>
  </si>
  <si>
    <t>05 0 06 20510</t>
  </si>
  <si>
    <t>Отдельное мероприятие "Обеспечение граждан твердым топливом (дровами)"</t>
  </si>
  <si>
    <t>05 0 07 00000</t>
  </si>
  <si>
    <t>Обеспечение граждан твердым топливом (дровами)</t>
  </si>
  <si>
    <t>05 0 07 S2620</t>
  </si>
  <si>
    <t>Расходы бюджетам муниципальных образований Приморского края на обеспечение граждан твердым топливом (дровами)</t>
  </si>
  <si>
    <t>05 0 07 92620</t>
  </si>
  <si>
    <t>Отдельное мероприятие "Приобретение спецтехники для обеспечения качественным водоснабжением жителей Яковлевского муниципального района"</t>
  </si>
  <si>
    <t>05 0 08 00000</t>
  </si>
  <si>
    <t>Приобретение спецтехники для обеспечения качественным водоснабжением жителей Яковлевского муниципального района</t>
  </si>
  <si>
    <t>05 0 08 20730</t>
  </si>
  <si>
    <t>6.</t>
  </si>
  <si>
    <t>Муниципальная программа "Защита населения и территории от чрезвычайных ситуаций, обеспечение пожарной безопасности Яковлевского муниципального района" на 2019 - 2025 годы</t>
  </si>
  <si>
    <t>06 0 00 00000</t>
  </si>
  <si>
    <t>Отдельное мероприятие "Мероприятия по обеспечению сил и средств гражданской обороны и чрезвычайных ситуаций"</t>
  </si>
  <si>
    <t>06 0 01 00000</t>
  </si>
  <si>
    <t>Обеспечение запасами материальных средств</t>
  </si>
  <si>
    <t>06 0 01 20110</t>
  </si>
  <si>
    <t>Подпрограмма "Пожарная безопасность" на 2019 - 2025 годы</t>
  </si>
  <si>
    <t>Основное мероприятие "Организация выполнения и осуществления мер пожарной безопасности в Яковлевском муниципальном районе"</t>
  </si>
  <si>
    <t>06 1 00 00000</t>
  </si>
  <si>
    <t>Проведение мероприятий по обеспечению пожарной безопасности в населенных пунктах</t>
  </si>
  <si>
    <t>06 1 01 21140</t>
  </si>
  <si>
    <t>Организационные, технические и технологические мероприятия по пожарной безопасности учреждений, финансируемых из бюджета Яковлевского района</t>
  </si>
  <si>
    <t>06 1 01 70040</t>
  </si>
  <si>
    <t>7.</t>
  </si>
  <si>
    <t>0502</t>
  </si>
  <si>
    <t>Муниципальная программа "Охрана окружающей среды в Яковлевском муниципальном районе" на 2019 - 2025 годы</t>
  </si>
  <si>
    <t>07 0 00 00000</t>
  </si>
  <si>
    <t>Отдельное мероприятие "Мероприятия по очистке действующей свалки"</t>
  </si>
  <si>
    <t>07 0 01 00000</t>
  </si>
  <si>
    <t>Мероприятия по очистке действующей свалки</t>
  </si>
  <si>
    <t>07 0 01 20570</t>
  </si>
  <si>
    <t>Отдельное мероприятие "Мероприятия по разработке проекта ликвидации действующей свалки твердых коммунальных отходов с. Яковлевка"</t>
  </si>
  <si>
    <t>07 0 02 00000</t>
  </si>
  <si>
    <t>Мероприятия по разработке проекта ликвидации действующей свалки твердых коммунальных отходов с. Яковлевка</t>
  </si>
  <si>
    <t>07 0 02 20460</t>
  </si>
  <si>
    <t>Отдельное мероприятие "Мероприятия по строительству площадок (мест) накопления твердых коммунальных отходов"</t>
  </si>
  <si>
    <t>07 0 04 00000</t>
  </si>
  <si>
    <t>Мероприятия по строительству площадок (мест) накопления твердых коммунальных отходов</t>
  </si>
  <si>
    <t>07 0 04 20480</t>
  </si>
  <si>
    <t>Мероприятия по содержанию площадок (мест) накопления твердых коммунальных отходов</t>
  </si>
  <si>
    <t>07 0 04 20490</t>
  </si>
  <si>
    <t>Отдельное мероприятие "Мероприятия по получению положительных экспертных заключений о санитарно-эпидемиологической экспертизе на места размещения площадок (мест) накопления твердых коммунальных отходов"</t>
  </si>
  <si>
    <t>07 0 06 0000</t>
  </si>
  <si>
    <t>Мероприятия по получению положительных экспертных заключений о санитарно-эпидемиологической экспертизе на места размещения площадок (мест) накопления твердых коммунальных отходов</t>
  </si>
  <si>
    <t>07 0 06 20500</t>
  </si>
  <si>
    <t>8.</t>
  </si>
  <si>
    <t>1102</t>
  </si>
  <si>
    <t>Муниципальная программа "Развитие физической культуры и спорта в Яковлевском муниципальном районе на 2019 - 2025 годы"</t>
  </si>
  <si>
    <t>08 0 00 00000</t>
  </si>
  <si>
    <t>Отдельное мероприятие "Развитие физической культуры и спорта"</t>
  </si>
  <si>
    <t>08 0 01 00000</t>
  </si>
  <si>
    <t>Организация, проведение и участие в спортивных мероприятиях</t>
  </si>
  <si>
    <t>08 0 01 20150</t>
  </si>
  <si>
    <t>Строительство малоформатного футбольного поля в с. Яковлевка, в том числе закупка, монтаж спортивно-технологического оборудования, разработка проектно-сметной документации</t>
  </si>
  <si>
    <t>08 0 01 20650</t>
  </si>
  <si>
    <t>Установка плоскостного спортивного сооружения. Крытая спортивная площадка (атлетический павильон) для гимнастических упражнений с. Варфоломеевка, в том числе закупка, монтаж спортивно-технологического оборудования, разработка проектно-сметной документации</t>
  </si>
  <si>
    <t>08 0 01 20660</t>
  </si>
  <si>
    <t>Создание малых спортивных площадок, монтируемых на открытых площадках или в закрытых помещениях, на которых можно проводить тестирование населения в соответствии со Всероссийским физкультурно-спортивным комплексом «Готов к труду и обороне» (ГТО)</t>
  </si>
  <si>
    <t>08 0 01 20670</t>
  </si>
  <si>
    <t xml:space="preserve">Плоскостное спортивное сооружение. Комбинированный спортивный комплекс (для игровых видов спорта и тренажерный сектор) с. Новосысоевка, в том числе закупка, монтаж спортивно-технологического оборудования, разработка проектно-сметной документации </t>
  </si>
  <si>
    <t>08 0 01 20680</t>
  </si>
  <si>
    <t>Капитальный ремонт лыжной базы с. Яковлевка</t>
  </si>
  <si>
    <t>08 0 01 20690</t>
  </si>
  <si>
    <t>Приобретение спортивного инвентаря в образовательных учреждениях Яковлевского муниципального района</t>
  </si>
  <si>
    <t>08 0 01 20700</t>
  </si>
  <si>
    <t>Плоскостное спортивное сооружение. Комбинированный спортивный комплекс (для игровых видов спорта и тренажерный сектор) с. Варфоломеевка в том числе закупка, монтаж спортивно-технологического оборудования, разработка проектно-сметной документации</t>
  </si>
  <si>
    <t>08 0 01 20710</t>
  </si>
  <si>
    <t xml:space="preserve">Плоскостное спортивное сооружение. Комбинированный спортивный комплекс (для игровых видов спорта и тренажерный сектор) с. Новосысоевка (МБОУ СОШ №1), в том числе закупка, монтаж спортивно-технологического оборудования, разработка проектно-сметной документации </t>
  </si>
  <si>
    <t>08 0 01 21060</t>
  </si>
  <si>
    <t xml:space="preserve">Плоскостное спортивное сооружение. Комбинированный спортивный комплекс (для игровых видов спорта и тренажерный сектор) с. Яблоновка, в том числе закупка, монтаж спортивно-технологического оборудования, разработка проектно-сметной документации </t>
  </si>
  <si>
    <t>08 0 01 21070</t>
  </si>
  <si>
    <t>Расходы на проектирование (включая государственную экспертизу), строительство спортивной площадки при МБОУ СОШ №2 с. Новосысоевка</t>
  </si>
  <si>
    <t>08 0 01 21150</t>
  </si>
  <si>
    <t>Благоустройство хоккейных коробок, спортивных площадок</t>
  </si>
  <si>
    <t>08 0 01 21190</t>
  </si>
  <si>
    <t>Плоскостное спортивное сооружение. Спортивный комплекс (тренажерный сектор) с. Покровка, в том числе:закупка, монтаж спортивно-технологического оборудования, разработка проектно-сметной документации</t>
  </si>
  <si>
    <t>08 0 01 21220</t>
  </si>
  <si>
    <t>Строительство (ремонт, реконструкция) спортивных сооружений</t>
  </si>
  <si>
    <t>08 0 01 40120</t>
  </si>
  <si>
    <t>Ремонт, реконструкция спортивных залов</t>
  </si>
  <si>
    <t>08 0 01 40130</t>
  </si>
  <si>
    <t>Организация физкультурно-спортивной работы по месту жительства</t>
  </si>
  <si>
    <t>08 0 01 92190</t>
  </si>
  <si>
    <t>08 0 01 S2190</t>
  </si>
  <si>
    <t>Расходы на приобретение и поставку спортивного инвентаря, спортивного оборудования и иного имущества для развития лыжного спорта</t>
  </si>
  <si>
    <t>08 0 Р5 92230</t>
  </si>
  <si>
    <t>08 0 Р5 S2230</t>
  </si>
  <si>
    <t>08 0 01 92360</t>
  </si>
  <si>
    <t>08 0 01 S2360</t>
  </si>
  <si>
    <t>10.</t>
  </si>
  <si>
    <t>Муниципальная программа "Развитие транспортного комплекса Яковлевского муниципального района" на 2019 - 2025 годы</t>
  </si>
  <si>
    <t>10 0 00 00000</t>
  </si>
  <si>
    <t>Отдельное мероприятие "Содержание дорожной сети"</t>
  </si>
  <si>
    <t>10 0 01 00000</t>
  </si>
  <si>
    <t>10.1.</t>
  </si>
  <si>
    <t>0409</t>
  </si>
  <si>
    <t>Содержание автомобильных дорог</t>
  </si>
  <si>
    <t>10 0 01 20360</t>
  </si>
  <si>
    <t>Отдельное мероприятие "Обеспечение безопасности дорожного движения"</t>
  </si>
  <si>
    <t>10 0 02 00000</t>
  </si>
  <si>
    <t>Расходы по обеспечению безопасности дорожного движения</t>
  </si>
  <si>
    <t>10 0 02 20300</t>
  </si>
  <si>
    <t>10 0 02 92360</t>
  </si>
  <si>
    <t>10 0 02 S2360</t>
  </si>
  <si>
    <t>Отдельное мероприятие "Капитальный ремонт и ремонт автомобильных  дорог общего пользования населенных пунктов"</t>
  </si>
  <si>
    <t>10 0 03 00000</t>
  </si>
  <si>
    <t xml:space="preserve">Капитальный ремонт и ремонт автомобильных дорог общего пользования населенных пунктов </t>
  </si>
  <si>
    <t>10 0 03 40050</t>
  </si>
  <si>
    <t>10 0  03 S2390</t>
  </si>
  <si>
    <t>10 0 03 92390</t>
  </si>
  <si>
    <t>Отдельное мероприятие "Проектирование и строительство автомобильных дорог общего пользования"</t>
  </si>
  <si>
    <t>10 0 04 00000</t>
  </si>
  <si>
    <t>Проектирование и строительство подъездных автомобильных дорог, подъездов к земельным участкам, предоставленным (предоставляемым) на бесплатной основе гражданам, имеющим трех и более детей и гражданам, имеющим двух детей, а также молодым семьям за счет средств местного бюджета</t>
  </si>
  <si>
    <t>10 0 04 20370</t>
  </si>
  <si>
    <t>Отдельное мероприятие "Приобретение дорожной техники, оборудования (приборов и устройств)"</t>
  </si>
  <si>
    <t>10 0 05 00000</t>
  </si>
  <si>
    <t>Приобретение дорожной техники, оборудования (приборов и устройств), необходимых для выполнения нормативных предпписаний по содержанию и ремонту автомобильных дорог и искусственных сооружений на них за счет средств местного бюджета</t>
  </si>
  <si>
    <t>10 0 05 20380</t>
  </si>
  <si>
    <t>Отдельное мероприятие "Организация транспортного обслуживания населения"</t>
  </si>
  <si>
    <t>10 0 06 00000</t>
  </si>
  <si>
    <t>Предоставление субсидий перевозчикам в целях возмещения части затрат на выполнение работ, связанных с осуществлением регулярных перевозок по регулируемым тарифам автомобильным транспортом помунципальным маршрутам в границах Яковлевского муниципального района</t>
  </si>
  <si>
    <t>10 0 06 21170</t>
  </si>
  <si>
    <t>11.</t>
  </si>
  <si>
    <t>Муниципальная программа "Информационное обеспечение органов местного самоуправления Яковлевского муниципального района" на 2019 - 2025 годы</t>
  </si>
  <si>
    <t>11 0 00 00000</t>
  </si>
  <si>
    <t>Отдельное мероприятие "Обеспечение органов местного самоуправления Яковлевского муниципального района средствами вычислительной техники, лицензионных программных средств"</t>
  </si>
  <si>
    <t>971</t>
  </si>
  <si>
    <t>Мероприятия по информационному обеспечению органов местного самоуправления Яковлевского района</t>
  </si>
  <si>
    <t>11 0 01 10070</t>
  </si>
  <si>
    <t>Отдельное мероприятие "Предоставление субсидий МБУ "Редакция районной газеты "Сельский труженик" Яковлевского муниципального района</t>
  </si>
  <si>
    <t>11 0 02 00000</t>
  </si>
  <si>
    <t>11 2 00 70010</t>
  </si>
  <si>
    <t>12.</t>
  </si>
  <si>
    <t>Отдельное мероприятия "Обучение по программе переподготовки в области информационной безопасности"</t>
  </si>
  <si>
    <t>11 0 03 00000</t>
  </si>
  <si>
    <t>Обучение по программе переподготовки в области информационной безопасности</t>
  </si>
  <si>
    <t>11 0 03 20600</t>
  </si>
  <si>
    <t>Отдельное мероприятие"Обеспечение компьютерной и оргтехникой"</t>
  </si>
  <si>
    <t>11 0 04 00000</t>
  </si>
  <si>
    <t>Обеспечение компьютерной и оргтехникой</t>
  </si>
  <si>
    <t>11 0 04 20610</t>
  </si>
  <si>
    <t>13.</t>
  </si>
  <si>
    <t>0405</t>
  </si>
  <si>
    <t>Муниципальная программа "Развитие сельского хозяйства в Яковлевском муниципальном районе" на 2019 - 2025 годы</t>
  </si>
  <si>
    <t>13 0 00 00000</t>
  </si>
  <si>
    <t>Подпрограмма "Комплексное развитие сельских территорий в Яковлевском муниципальном районе" на 2020 - 2025 годы</t>
  </si>
  <si>
    <t>13 2 00 00000</t>
  </si>
  <si>
    <t>Основное мероприятие «Улучшение жилищных условий граждан, проживающих в Яковлевском муниципальном районе»</t>
  </si>
  <si>
    <t>13 2 01 00000</t>
  </si>
  <si>
    <t>Социальные выплаты на обеспечение жильем граждан Российской Федерации, проживающих в сельской местности</t>
  </si>
  <si>
    <t>13 2 01 80090</t>
  </si>
  <si>
    <t>Отдельное мероприятие «Мероприятия по оказанию информационно-консультационной помощи сельскохозяйственным товаропроизводителям»</t>
  </si>
  <si>
    <t>13 0 01 00000</t>
  </si>
  <si>
    <t>Мероприятия по развитию сельского хозяйства в Яковлевском районе</t>
  </si>
  <si>
    <t>13 0 01 20170</t>
  </si>
  <si>
    <t>Отдельное мероприятие «Мероприятия по реализации общественно-значимых проектов по благоустройству сельских территорий»</t>
  </si>
  <si>
    <t>13 2 02 00000</t>
  </si>
  <si>
    <t>Ремонт асфальтобетонного покрытия пер. Набережный,14 с. Варфоломеевка (от а/д ул. Завитая до МБДОУ)</t>
  </si>
  <si>
    <t>13 2 02 21020</t>
  </si>
  <si>
    <t>Ремонт асфальтобетонного покрытия ул. Советска, 69 с. Яковлевка (подъезд к СОШ с. Яковлевка от ул. Советская)</t>
  </si>
  <si>
    <t>13 2 02 21030</t>
  </si>
  <si>
    <t>Основное мероприятие "Обеспечение комплексного развития сельских территорий (строительство и реконструкция  (модернизация) капитальный ремонт объектов государственных или муниципальных организаций культурно-досугового типа)</t>
  </si>
  <si>
    <t>13 2 03 00000</t>
  </si>
  <si>
    <t>Капитальный ремонт помещения зрительного зала МБУ "Межпоселенческого районного Дома культуры" с. Яковлевка, пер. Почтовый, 1</t>
  </si>
  <si>
    <t>13 2 03 40140</t>
  </si>
  <si>
    <t>14.</t>
  </si>
  <si>
    <t>Муниципальная программа "Молодежь - Яковлевскому муниципальному району на 2019 - 2025 годы"</t>
  </si>
  <si>
    <t>14 0 00 00000</t>
  </si>
  <si>
    <t>Подпрограмма"Обеспечение жильем молодых семей Яковлевского муниципального района" на 2019 - 2025 годы</t>
  </si>
  <si>
    <t>14 1 00 00000</t>
  </si>
  <si>
    <t>Основное мероприятие "Обеспечение выплат молодым семьям субсидий на приобретение (строительство) жилья экономкласса"</t>
  </si>
  <si>
    <t>14 1 01 00000</t>
  </si>
  <si>
    <t>Предоставление социальных выплат молодым семьям - участникам Подпрограммы для приобретения (строительства) жилья</t>
  </si>
  <si>
    <t>14 1 00 L4970</t>
  </si>
  <si>
    <t>Социальные выплаты молодым семьям для приобретения (строительства) жилья экономкласса</t>
  </si>
  <si>
    <t>14 1 01 R0200</t>
  </si>
  <si>
    <t>Мероприятия подпрограммы "Обеспечение жильем молодых семей", в рамках федеральной целевой программы "Жилище" на 2015-2020 годы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</si>
  <si>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14 1 01 50200</t>
  </si>
  <si>
    <t>Отдельное мероприятие "Проведение мероприятий для детей и молодежи"</t>
  </si>
  <si>
    <t>14 0 01 00000</t>
  </si>
  <si>
    <t>Проведение мероприятий для детей и молодежи</t>
  </si>
  <si>
    <t>14 0 01 20180</t>
  </si>
  <si>
    <t>Отдельное мероприятие "Развитие юнармейского движения"</t>
  </si>
  <si>
    <t>14 0 02 00000</t>
  </si>
  <si>
    <t>Развитие юнармейского движения</t>
  </si>
  <si>
    <t>14 0 02 20530</t>
  </si>
  <si>
    <t>15.</t>
  </si>
  <si>
    <t>0412</t>
  </si>
  <si>
    <t xml:space="preserve">Муниципальная программа "Экономическое развитие и инновационная экономика Яковлевского муниципального района" на 2019 - 2025 годы </t>
  </si>
  <si>
    <t>15 0 00 00000</t>
  </si>
  <si>
    <t>15.1.</t>
  </si>
  <si>
    <t>Подпрограмма "Развитие малого и среднего предпринимательства в Яковлевском муниципальном районе" на 2019-2025 годы</t>
  </si>
  <si>
    <t>15 1 00 00000</t>
  </si>
  <si>
    <t>Основное мероприятие: "Финансовая поддержка субъектов малого и среднего предпринимательства"</t>
  </si>
  <si>
    <t>15 1 01 00000</t>
  </si>
  <si>
    <t>Финансовая поддержка субъектов малого и среднего предпринимательства</t>
  </si>
  <si>
    <t>15 1 01 20190</t>
  </si>
  <si>
    <t>Поддержка муниципадбных программ развития малого и среднего предпринимательства за счет средств краевого бюджета</t>
  </si>
  <si>
    <t>15 1 01 R0645</t>
  </si>
  <si>
    <t>Основное мероприятие "Формирование положительного образа предпринимателя, популяризация роли предпринимательства"</t>
  </si>
  <si>
    <t>15 1 02 00000</t>
  </si>
  <si>
    <t>Организация и проведение ежегодного конкурса "Лучший предприниматель года"</t>
  </si>
  <si>
    <t>15 1 02 20200</t>
  </si>
  <si>
    <t>Основное мероприятие "Финансовая поддержка субъектам социального предпринимательства"</t>
  </si>
  <si>
    <t>15 1 04 00000</t>
  </si>
  <si>
    <t>Финансовая поддержка субъектам социального предпринимательства</t>
  </si>
  <si>
    <t>15 1 04 21050</t>
  </si>
  <si>
    <t>Подпрограмма «Повышение эффективности управления муниципальными финансами в Яковлевском муниципальном районе» на 2019 – 2025 годы</t>
  </si>
  <si>
    <t>15 2 00 00000</t>
  </si>
  <si>
    <t>Основное мероприятие «Управление бюджетным процессом»</t>
  </si>
  <si>
    <t>15 2 01 00000</t>
  </si>
  <si>
    <t>Руководство и управление в сфере установленных функций органов местного самоуправления Яковлевского муниципального района</t>
  </si>
  <si>
    <t>15 2 01 10030</t>
  </si>
  <si>
    <t>Основное мероприятие «Совершенствование межбюджетных отношений в Яковлевском муниципальном районе»</t>
  </si>
  <si>
    <t>15 2 02 00000</t>
  </si>
  <si>
    <t>Выравнивание бюджетной обеспеченности поселений из районного фонда финансовой поддержки за счет средств краевого бюджета</t>
  </si>
  <si>
    <t>15 2 02 93110</t>
  </si>
  <si>
    <t>Выравнивание бюджетной обеспеченности поселений из районного фонда финансовой поддержки за счет средств местного бюджета</t>
  </si>
  <si>
    <t>15 2 02 60030</t>
  </si>
  <si>
    <t>Дотации на поддержку мер по обеспечению сбалансированности бюджетов сельских поселений</t>
  </si>
  <si>
    <t>15 2 02 60040</t>
  </si>
  <si>
    <t>Основное мероприятие "Совершенствование управления муниципальным долгом"</t>
  </si>
  <si>
    <t>15 2 03 00000</t>
  </si>
  <si>
    <t>Процентные платежи по муниципальному долгу</t>
  </si>
  <si>
    <t>15  2 03 10090</t>
  </si>
  <si>
    <t>Основное мероприятие "Муниципальное управление в Яковлевском муниципальном районе"</t>
  </si>
  <si>
    <t>15 2 04 00000</t>
  </si>
  <si>
    <t>15 2 04 10030</t>
  </si>
  <si>
    <t>Отдельное мероприятие "Мероприятия по организации хозяйственно-технического и учетно-статистического обеспечения деятельности Администрации Яковлевского муниципального района"</t>
  </si>
  <si>
    <t>15 0 01 00000</t>
  </si>
  <si>
    <t>15 0 01 70010</t>
  </si>
  <si>
    <t>Отдельное мероприятие "Мероприятия по управлению  и распоряжению имуществом, находящимся в собственности и в ведении Яковлевского муниципального района"</t>
  </si>
  <si>
    <t>15 0 02 00000</t>
  </si>
  <si>
    <t>0113</t>
  </si>
  <si>
    <t>Мероприятия по оценке недвижимости, признании прав в отношении муниципального имущества</t>
  </si>
  <si>
    <t>15 0 02 20260</t>
  </si>
  <si>
    <t>Управление и распоряжение имуществом, находящимся в собственности и ведении Яковлевского муниципального района</t>
  </si>
  <si>
    <t>15 0 02 21200</t>
  </si>
  <si>
    <t>Отдельное мероприятие "Разработка и утверждение документов территориального планирования"</t>
  </si>
  <si>
    <t>15 0 03 00000</t>
  </si>
  <si>
    <t>Подготовка проектов изменений документов территориального планирования и градостроительного зонирования поселений</t>
  </si>
  <si>
    <t>15 0 03 20340</t>
  </si>
  <si>
    <t>Приобретение программного продукта для ведения единой электронной картографической основы</t>
  </si>
  <si>
    <t>15 0 03 20620</t>
  </si>
  <si>
    <t>Внесение сведений о границах территориальных зон и населенных пунктов в ЕГРН</t>
  </si>
  <si>
    <t>15 0 03 20770</t>
  </si>
  <si>
    <t>Отдельное мероприятие "Проведение муниципальным образованием комплексных кадастровых работ"</t>
  </si>
  <si>
    <t>15 0 04 00000</t>
  </si>
  <si>
    <t>Проведение комплексных кадастровых работ</t>
  </si>
  <si>
    <t>15 0 04 21180</t>
  </si>
  <si>
    <t>Муниципальная программа "Переселение граждан из аварийного жилищного фонда на территории Яковлевского муниципального района" на 2019 - 2025 годы</t>
  </si>
  <si>
    <t>16 0 00 00000</t>
  </si>
  <si>
    <t>Отдельное мероприятие "Мероприятия по разработке  проектов сноса аварийных многоквартирных жилых домов, признанных токовыми после 01.01.2012 года"</t>
  </si>
  <si>
    <t>16 0 01 00000</t>
  </si>
  <si>
    <t>Разработка проектов сноса аварийных многоквартирных домов</t>
  </si>
  <si>
    <t>16 0 01 20440</t>
  </si>
  <si>
    <t>Отдельное мероприятие «Мероприятия по сносу аварийных многоквартирных жилых домов»</t>
  </si>
  <si>
    <t>16 0 02 00000</t>
  </si>
  <si>
    <t>Мероприятия по сносу аварийных многоквартирных жилых домов</t>
  </si>
  <si>
    <t>16 0 02 20450</t>
  </si>
  <si>
    <t>Отдельное мероприятие «Мероприятия по строительству благоустроенных жилых домов, приобретению жилых помещений в благоустроенных жилых домах у застройщиков или участие в долевом строительстве»</t>
  </si>
  <si>
    <t>16 0 03 00000</t>
  </si>
  <si>
    <t>Строительство благоустроенных жилых домов, приобретение жилых помещений в благоустроенных жилых домах у застройщиков или участие в долевом строительстве</t>
  </si>
  <si>
    <t>16 0 03 40100</t>
  </si>
  <si>
    <t>Мероприятия по переселению граждан из аварийного жилищного фонда, в том числе переселению граждан из аварийного жилищного фонда с учетом необходимости развития  малоэтажного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</si>
  <si>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16 0 F3 67483</t>
  </si>
  <si>
    <t xml:space="preserve">Мероприятия по переселению граждан из аварийного жилищного фонда, в том числе переселению граждан из аварийного жилищного фонда с учетом необходимости развития  малоэтажного строительства </t>
  </si>
  <si>
    <t>16 0 F3 67484</t>
  </si>
  <si>
    <t>Отдельное мероприятие «Мероприятия по переселению граждан из аварийного жилищного фонда»</t>
  </si>
  <si>
    <t>16 0 04 00000</t>
  </si>
  <si>
    <t>Мероприятия по переселению гражданиз аварийного жилищного фонда</t>
  </si>
  <si>
    <t>16 0 04 20750</t>
  </si>
  <si>
    <t>Мероприятия по переселению граждан из аварийного жилищного фонда</t>
  </si>
  <si>
    <t>16 0 04 20780</t>
  </si>
  <si>
    <t>17 0 00 00000</t>
  </si>
  <si>
    <t>Отдельное мероприятие "Мотивирование граждан к ведению здорового образа жизни посредством проведения информационно-коммуникационных кампаний, конкурсов"</t>
  </si>
  <si>
    <t>17 0 01 00000</t>
  </si>
  <si>
    <t>Мотивирование граждан к ведению здорового образа жизни посредством проведения информационно-коммуникационных кампаний, конкурсов</t>
  </si>
  <si>
    <t>17 0 01 20740</t>
  </si>
  <si>
    <t>Отдельное мероприятие "Проведение профилактических мероприятий по реализации Федерального закона от 23 февраля 2013 года № 15 "Об охране здоровья граждан от воздействия окружающего табачного дыма и последствий потребления табака", в том числе по выявлению и пресечению правонарушений, связанных с продажей табачной продукции"</t>
  </si>
  <si>
    <t>17 0 02 00000</t>
  </si>
  <si>
    <t>Проведение профилактических мероприятий по реализации Федерального закона от 23 февраля 2013 года № 15 "Об охране здоровья граждан от воздействия окружающего табачного дыма и последствий потребления табака", в том числе по выявлению и пресечению правонарушений, связанных с продажей табачной продукции</t>
  </si>
  <si>
    <t>17 0 02 20750</t>
  </si>
  <si>
    <t>Отдельное мероприятие "Организация и проведение тематических циклов семинаров-совещаний для работников учреждений образования, культуры, молодежных рганизаций, учреждений социальной защиты по вопросам формирования здорового образа жизни, профилактики алкоголизации и наркотизации населения, пагубного табакокурения"</t>
  </si>
  <si>
    <t>17 0 03 00000</t>
  </si>
  <si>
    <t>Организация и проведение тематических циклов семинаров-совещаний для работников учреждений образования, культуры, молодежных организаций, учреждений социальной защиты по вопросам формирования здорового образа жизни, профилактики алкоголизации и наркотизации населения, пагубного табакокурения</t>
  </si>
  <si>
    <t>17 0 03 20760</t>
  </si>
  <si>
    <t>Отдельное мероприятие "Организация работы "Поезда здоровья" на территории Яковлевского муниципального района"</t>
  </si>
  <si>
    <t>17 0 04 00000</t>
  </si>
  <si>
    <t>Организация работы "Поезда здоровья" на территории Яковлевского муниципального района</t>
  </si>
  <si>
    <t>17 0 04 21010</t>
  </si>
  <si>
    <t>Муниципальная программа "Профилактика правонарушений на территории Яковлевского муниципального района" на 2021 - 2025 годы</t>
  </si>
  <si>
    <t>18 0 00 00000</t>
  </si>
  <si>
    <t>Информирование жителей Яковлевского муниципального района о реализуемых мерах по противодействию распространения наркотиков среди населения Яковлевского муниципального района</t>
  </si>
  <si>
    <t>18 0 05 20980</t>
  </si>
  <si>
    <t>Мероприятия по противодействию распространения наркотиков в молодежной среде</t>
  </si>
  <si>
    <t>18 0 05 20990</t>
  </si>
  <si>
    <t>Организация и проведение межведомственных рейдовых мероприятий по обследованию и уничтожению наркосодержащих растений на территории Яковлевского муниципального района</t>
  </si>
  <si>
    <t>18 0 05 21000</t>
  </si>
  <si>
    <t>Муниципальная программа "Противодействие коррупции в Яковлевском муниципальном районе" на 2021 - 2025 годы</t>
  </si>
  <si>
    <t>19 0 00 00000</t>
  </si>
  <si>
    <t>Организация издания социальной рекламной продукции (памятки, листовки, буклеты, брошюры, рекламные щиты, рекламные пилоны, баннеры) в сфере противодействия коррупции. Размещение ее в официальных средствах массовой информации, а также в муниципальных организациях</t>
  </si>
  <si>
    <t>19 0 02 20810</t>
  </si>
  <si>
    <t>Всего расходов по муниципальным программам</t>
  </si>
  <si>
    <t>Финансовое обеспечение муниципального задания  в рамках исполнения муниципального социального заказа</t>
  </si>
  <si>
    <t>02 3 01 21260</t>
  </si>
  <si>
    <t>Социальная поддержка детей, оставшихся без попечения родителей, и лиц, принявших на воспитание в семью детей, оставшихся без попечения родителей</t>
  </si>
  <si>
    <t>03 5 01 00000</t>
  </si>
  <si>
    <t>03 5 02 00000</t>
  </si>
  <si>
    <t>Предоставление льготного (бесплатного) проезда на автомобильном транспорте льготным категориям граждан</t>
  </si>
  <si>
    <t>03 5 02 21250</t>
  </si>
  <si>
    <t>04 0 03 92640</t>
  </si>
  <si>
    <t>Отдельное мероприятие "Поддержка социально-ориентированных некоммерческих организаций"</t>
  </si>
  <si>
    <t>04 0 03 00000</t>
  </si>
  <si>
    <t>04 0 03 S2640</t>
  </si>
  <si>
    <t>Отдельное мероприятие "Обеспечение деятельности ФАПов на территории Яковлевского муниципального района"</t>
  </si>
  <si>
    <t>17 0 05 00000</t>
  </si>
  <si>
    <t>Расходы по обеспечению деятельности фельдшерско-акушерских пунктов, расположенных на территории Яковлевского муниципального района</t>
  </si>
  <si>
    <t>17 0 05 21270</t>
  </si>
  <si>
    <t>Основное мероприятие: "Предоставление субсидий навозмещение затрат перевозчикам на пассажирские перевозкильготных категорий граждан"</t>
  </si>
  <si>
    <t xml:space="preserve"> </t>
  </si>
  <si>
    <t xml:space="preserve">Капитальный ремонт и ремонт автомобильных дорог общего пользования населенных пунктов за счет дорожного фонда Приморского края </t>
  </si>
  <si>
    <t>10 0 03 S2390</t>
  </si>
  <si>
    <t>Отдельное мероприятие "Проектирование и строительство объектов коммунальной инфраструктуры"</t>
  </si>
  <si>
    <t>05 0 09 00000</t>
  </si>
  <si>
    <t>Проведение геологоразведочных работ на ст. Варфоломеевка</t>
  </si>
  <si>
    <t>05 0 09 21290</t>
  </si>
  <si>
    <t>04 1 01 92640</t>
  </si>
  <si>
    <t>04 1 01 S2640</t>
  </si>
  <si>
    <t>Муниципальная программа "Укрепление общего здоровья населения Яковлевского муниципального округа" на 2024-2030 годы</t>
  </si>
  <si>
    <t>Отдельное мероприятие "Мотивирование граждан к ведению здорового образа жизни посредством проведения информационно-коммуникационных кампаний, а также вовлечение граждан и некомерческимх организаций в мероприятия по укреплению здоровья"</t>
  </si>
  <si>
    <t>Организация работы "Поезда здоровья" на территории Яковлевского муниципального округа</t>
  </si>
  <si>
    <t>Проведение массовых мероприятий и акций, направленных на информирование населения по вопросам здорового образа жизни, профилактике хронических неинфекционных заболеваний, в том числе с учетом Международных и всемирных дат</t>
  </si>
  <si>
    <t xml:space="preserve"> Тиражирование и распространение печатной продукции (плакаты, памятки, листовки, буклеты) для населения по вопросам формирования здорового образа жизни, в том числе: здорового питания и физической активности</t>
  </si>
  <si>
    <t xml:space="preserve"> Обучение специалистов по физическому воспитанию образовательных учреждений принципам реализации адаптивных программ</t>
  </si>
  <si>
    <t>Отдельное мероприятие "Проведение мероприятий по снижению маштаба злоупотребления алкогольной и табачной продукцией"</t>
  </si>
  <si>
    <t xml:space="preserve"> Организация и проведение информационно-просветительских, спортивных мероприятий, социально-значимых акций для населения, в том числе с привлечением волонтеров</t>
  </si>
  <si>
    <t>Мероприятия по организации и контролю реализации Федерального закона от 23 февраля 2013 года № 15 "Об охране здоровья граждан от воздействия окружающего табачного дыма и последствий потребления табака", соблюдение федеральных и региональных нормативных правовых актов, регламентирующих порядок, в том числе ограничения реализации спиртосодержащей продукции</t>
  </si>
  <si>
    <t>01 0 01 00000</t>
  </si>
  <si>
    <t>01 0 01 21630</t>
  </si>
  <si>
    <t>01 0 01 21640</t>
  </si>
  <si>
    <t>01 0 01 21650</t>
  </si>
  <si>
    <t>01 0 01 21660</t>
  </si>
  <si>
    <t>01 0 02 00000</t>
  </si>
  <si>
    <t>01 0 02 21670</t>
  </si>
  <si>
    <t>01 0 02 21680</t>
  </si>
  <si>
    <t>Муниципальная программа "Развитие образования Яковлевского муниципального округа" на 2024-2030 годы</t>
  </si>
  <si>
    <t>Подпрограмма "Развитие системы дошкольного образования" на 2024-2030 годы</t>
  </si>
  <si>
    <t xml:space="preserve">  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</si>
  <si>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>Мероприятия по пожарной безопасности</t>
  </si>
  <si>
    <t>Подпрограмма "Развитие системы общего образования" на 2024-2030 годы</t>
  </si>
  <si>
    <t>Обновление материально-технической базы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</si>
  <si>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 Приморского края</t>
  </si>
  <si>
    <t xml:space="preserve">   Обеспечение бесплатным питанием детей, обучающимся в муниципальных образовательных организациях Приморского края</t>
  </si>
  <si>
    <t xml:space="preserve">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</si>
  <si>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Реализация проектов инициативного бюджетирования по направлению "Молодежный бюджет"</t>
  </si>
  <si>
    <t>02 1 01 21700</t>
  </si>
  <si>
    <t>02 2 Е2 50980</t>
  </si>
  <si>
    <t>02 2 01 21700</t>
  </si>
  <si>
    <t>02 2 0Ц S2750</t>
  </si>
  <si>
    <t>Подпрограмма "Развитие системы дополнительного образования, отдыха, оздоровления и занятости детей и подростков" на 2024-2030 годы</t>
  </si>
  <si>
    <t xml:space="preserve"> Обеспечение оздоровления и отдыха детей Приморского края (за исключением организации отдыха детей в каникулярное время)</t>
  </si>
  <si>
    <t>Отдельное мероприятие  "Осуществление мер социальной поддержки педагогическим работникам муниципальных образовательных организаций"</t>
  </si>
  <si>
    <t>02 3 01 00000</t>
  </si>
  <si>
    <t>02 3 01 21700</t>
  </si>
  <si>
    <t>02 0 02 00000</t>
  </si>
  <si>
    <t>Муниципальная программа "Социальная поддержка населения Яковлевского муниципального округа" на 2024 - 2030 годы</t>
  </si>
  <si>
    <t>Подпрограмма "Доступная среда" на 2024-2030 годы</t>
  </si>
  <si>
    <t>Подпрограмма "Социальная поддержка пенсионеров в Яковлевском муниципальном округе" на 2024-2030 годы</t>
  </si>
  <si>
    <t xml:space="preserve">Пенсии за выслугу лет муниципальным служащим 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</si>
  <si>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 в Яковлевском муниципальном округе" на 2024 - 2030 годы</t>
  </si>
  <si>
    <t>Предоставление жилых помещений детям-сиротам и детей, оставшихся без попечения родителей, лиц из их числа по договорам найма специализированных жилых помещений за счет средств краевого бюджета</t>
  </si>
  <si>
    <t>Подпрограмма "Социальная поддержка семей и детей в Яковлевском муниципальном округа" на 2020-2030 годы</t>
  </si>
  <si>
    <t>Отдельное мероприятие "Предоставление льгот по уплате радительской платы за присмотр и уход за детьми в муниципальных образовательных организациях"</t>
  </si>
  <si>
    <t>Предоставление льгот по уплате родительской платы за присмотр и уход за детьми, осваивающими образовательные программы дошкольного образования из семей граждан, участников СВО, а также лиц, призванных на военную службу по мобилизации</t>
  </si>
  <si>
    <t>Выплата компенсации части платы,взимаемой с родителей (законных представителей) за присмотр и уход за детьми, осваиваищими образовательные программы дошкольного образования в организациях, осуществляющих образовательную деятельность</t>
  </si>
  <si>
    <t>03 2 01 80110</t>
  </si>
  <si>
    <t>03  02 80050</t>
  </si>
  <si>
    <t>03 3 01 R0820</t>
  </si>
  <si>
    <t>03 3 01 93210</t>
  </si>
  <si>
    <t>03 4 01 00000</t>
  </si>
  <si>
    <t>03 4 01 93050</t>
  </si>
  <si>
    <t>03 4 02 00000</t>
  </si>
  <si>
    <t>03 4 02 21250</t>
  </si>
  <si>
    <t>03 0 01 80120</t>
  </si>
  <si>
    <t>03 0 02 93090</t>
  </si>
  <si>
    <t>Муниципальная программа "Развитие культуры в Яковлевском муниципальном округе" на 2024 - 2030 годы</t>
  </si>
  <si>
    <t>Подпрограмма "Сохранение и развитие культуры в Яковлевском муниципальном округе" на 2024-2030 годы</t>
  </si>
  <si>
    <t>Подпрограмма "Сохранение и развитие библиотечно-информационного дела в Яковлевском муниципальном округе" на 2024 - 2030 годы</t>
  </si>
  <si>
    <t>Капитальное строительство здания библиотеки с. Достоевка,включая разработку проектно-сметной документации</t>
  </si>
  <si>
    <t>Подпрограмма "Патриотическое воспитание граждан Российской Федерации в Яковлевском муниципальном округе" на 2024-2030 годы</t>
  </si>
  <si>
    <t>Мероприятия по патриотическому воспитанию граждан Яковлевского округа</t>
  </si>
  <si>
    <t xml:space="preserve">Меры социальной поддержки педагогическим работников муниципальных образовательных организаций </t>
  </si>
  <si>
    <t>Муниципальная программа "Обеспечение качественными услугами жилищно-коммунального хозяйства населения Яковлевского муниципального округа" на 2024 - 2030 годы</t>
  </si>
  <si>
    <t>04 1 01 21700</t>
  </si>
  <si>
    <t>04 2 01 21700</t>
  </si>
  <si>
    <t>04 2 02 40150</t>
  </si>
  <si>
    <t>04 3 01 21310</t>
  </si>
  <si>
    <t>04 0 01 00000</t>
  </si>
  <si>
    <t>04 0 02 00000</t>
  </si>
  <si>
    <t>Муниципальная программа "Укрепление общественного здоровья населения Яковлевского муниципального района" на 2020 - 2024 годы</t>
  </si>
  <si>
    <t>Муниципальная программа "Защита населения и территории от чрезвычайных ситуаций, обеспечение пожарной безопасности Яковлевского муниципального округа" на 2024 - 2030 годы</t>
  </si>
  <si>
    <t>Подпрограмма "Пожарная безопасность" на 2024 - 2030 годы</t>
  </si>
  <si>
    <t>Муниципальная программа "Содержание и благоустройство Яковлевского муниципального округа" на 2024 - 2030 годы</t>
  </si>
  <si>
    <t>Муниципальная программа "Развитие физической культуры и спорта в Яковлевском муниципальном округе на 2024 - 2030 годы"</t>
  </si>
  <si>
    <t>Муниципальная программа "Формирование современной городской среды населенных пунктов на территории Яковлевского муниципального округа" на 2024-2030 годы</t>
  </si>
  <si>
    <t>09 0 00 00000</t>
  </si>
  <si>
    <t>Муниципальная программа "Развитие транспортного комплекса Яковлевского муниципального округа" на 2024 - 2030 годы</t>
  </si>
  <si>
    <t>Муниципальная программа "Информационное-техническое  обеспечение органов местного самоуправления Яковлевского муниципального округа" на 2024 - 2030 годы</t>
  </si>
  <si>
    <t>Муниципальная программа "Развитие сельского хозяйства в Яковлевском муниципальном округе" на 2024 - 2030 годы</t>
  </si>
  <si>
    <t>Подпрограмма "Комплексное развитие сельских территорий в Яковлевском муниципальном округе" на 2024 - 2030 годы</t>
  </si>
  <si>
    <t>12 0 00 00000</t>
  </si>
  <si>
    <t>12 1 00 00000</t>
  </si>
  <si>
    <t>Муниципальная программа "Молодежь - Яковлевскому муниципальному округу на 2024 - 2030 годы"</t>
  </si>
  <si>
    <t>13 0 00 000000</t>
  </si>
  <si>
    <t>Подпрограмма"Обеспечение жильем молодых семей Яковлевского муниципального округа" на 2024 - 2030 годы</t>
  </si>
  <si>
    <t>Муниципальная программа "Переселение граждан из аварийного жилищного фонда на территории Яковлевского муниципального округа" на 2024 - 2030 годы</t>
  </si>
  <si>
    <t>13 1 00 00000</t>
  </si>
  <si>
    <t xml:space="preserve">Муниципальная программа "Экономическое развитие и инновационная экономика Яковлевского муниципального округа" на 2024 - 2030 годы </t>
  </si>
  <si>
    <t>Подпрограмма "Развитие малого и среднего предпринимательства в Яковлевском муниципальном округе" на 2024-2030 годы</t>
  </si>
  <si>
    <t>Подпрограмма «Повышение эффективности управления муниципальными финансами в Яковлевском муниципальном округе» на 2024 – 2030 годы</t>
  </si>
  <si>
    <t>14 2 00 00000</t>
  </si>
  <si>
    <t>Муниципальная программа "Профилактика правонарушений на территории Яковлевского муниципального округа" на 2024 - 2030годы</t>
  </si>
  <si>
    <t>Муниципальная программа "Противодействие коррупции в Яковлевском муниципальном округе" на 2024 - 2030 годы</t>
  </si>
  <si>
    <t>Отдельное мероприятие "Мероприятия по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деятельность"-</t>
  </si>
  <si>
    <t>02 0 01 00000</t>
  </si>
  <si>
    <t>12 0 01 00000</t>
  </si>
  <si>
    <t>13 0 02 00000</t>
  </si>
  <si>
    <t>Отдельное мероприятие "Мероприятия по организации хозяйственно-технического и учетно-статистического обеспечения деятельности Администрации Яковлевского муниципального округа"</t>
  </si>
  <si>
    <t>Отдельное мероприятие "Мероприятия по управлению  и распоряжению имуществом, находящимся в собственности и в ведении Яковлевского муниципального округа"</t>
  </si>
  <si>
    <t>14 0 03 00000</t>
  </si>
  <si>
    <t>14 0 04 00000</t>
  </si>
  <si>
    <t>Отдельное мероприятие "Развитие информационного общества"</t>
  </si>
  <si>
    <t>14 0 05 00000</t>
  </si>
  <si>
    <t>Отдельное мероприятие "Проведение работ по межеванию, паспортизации и постановке на кадастровый учет земельного участка, мелиоративных систем и отдельно стоящих гидротехнических сооружений"</t>
  </si>
  <si>
    <t>14 0 06 00000</t>
  </si>
  <si>
    <r>
      <t xml:space="preserve">Подпрограмма "Развитие системы </t>
    </r>
    <r>
      <rPr>
        <sz val="11"/>
        <rFont val="Times New Roman"/>
        <family val="1"/>
        <charset val="204"/>
      </rPr>
      <t>общего о</t>
    </r>
    <r>
      <rPr>
        <sz val="11"/>
        <color theme="1"/>
        <rFont val="Times New Roman"/>
        <family val="1"/>
        <charset val="204"/>
      </rPr>
      <t>бразования" на 2019-2025 годы</t>
    </r>
  </si>
  <si>
    <t>Целевая статья</t>
  </si>
  <si>
    <t>Непрограммные направления деятельности органов местного самоуправления</t>
  </si>
  <si>
    <t>99 0 00 00000</t>
  </si>
  <si>
    <t>Мероприятия непрограммных направлений деятельности органов местного самоуправления</t>
  </si>
  <si>
    <t>99 9 00 00000</t>
  </si>
  <si>
    <t>Непрограммные мероприятия</t>
  </si>
  <si>
    <t>99 9 99 00000</t>
  </si>
  <si>
    <t>Глава Яковлевского муниципального района</t>
  </si>
  <si>
    <t>99 9 99 10010</t>
  </si>
  <si>
    <t>99 9 99 10030</t>
  </si>
  <si>
    <t>Председатель представительного органа муниципального образования</t>
  </si>
  <si>
    <t>99 9 99 10040</t>
  </si>
  <si>
    <t>Депутаты представительного органа муниципального образования</t>
  </si>
  <si>
    <t>99 9 99 10050</t>
  </si>
  <si>
    <t>Председатель Контрольно-счетной палаты</t>
  </si>
  <si>
    <t>99 9 99 10060</t>
  </si>
  <si>
    <t>Резервный фонд администрации Яковлевского муниципального района</t>
  </si>
  <si>
    <t>99 9 99 20310</t>
  </si>
  <si>
    <t>Межбюджетные трансферты бюджету Яковлевского муниципального района из бюджета Яблоновского сельского поселения</t>
  </si>
  <si>
    <t>99 9 99 60011</t>
  </si>
  <si>
    <t>Межбюджетные трансферты бюджету Яковлевского муниципального района из бюджета Покровского сельского поселения</t>
  </si>
  <si>
    <t>99 9 99 60012</t>
  </si>
  <si>
    <t>Межбюджетные трансферты бюджету Яковлевского муниципального района из бюджета Варфоломеевского сельского поселения</t>
  </si>
  <si>
    <t>99 9 99 60013</t>
  </si>
  <si>
    <t>Межбюджетные трансферты бюджету Яковлевского муниципального района из бюджета Новосысоевского сельского поселения</t>
  </si>
  <si>
    <t>99 9 99 60014</t>
  </si>
  <si>
    <t>Межбюджетные трансферты бюджету Яковлевского муниципального района из бюджета Яковлевского сельского поселения</t>
  </si>
  <si>
    <t>99 9 99 60015</t>
  </si>
  <si>
    <t>Организация обеспечения услуг по погребению граждан в соответствии с Федеральным законом № 8-ФЗ "О погребении и похоронном деле"</t>
  </si>
  <si>
    <t>99 9 99 20590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</si>
  <si>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</si>
  <si>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99 9 99 51200</t>
  </si>
  <si>
    <t>Осуществление переданных органам государственной власти субъектов Российской Федерации в соответствии с пунком 1 статьи 4 Федерального закона от 15 ноября 1997 года № 143-ФЗ "Об актах гражданского состояния" полномочий Российской Федерации по государственной регистрации актов гражданского состояния</t>
  </si>
  <si>
    <t>99 9 99 59300</t>
  </si>
  <si>
    <t>Единая субвенция местным бюджетам из краевого бюджета</t>
  </si>
  <si>
    <t>99 9 99 93000</t>
  </si>
  <si>
    <t>Расходы бюджетов муниципальных образований Приморского края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</si>
  <si>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99 9 99 93180</t>
  </si>
  <si>
    <t>Субвенции на реализацию государственных полномочий органов опеки и попечительства в отношении несовершеннолетних</t>
  </si>
  <si>
    <t>99 9 99 93160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</si>
  <si>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</si>
  <si>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99 9 99 93040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</si>
  <si>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</si>
  <si>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99 9 99 93100</t>
  </si>
  <si>
    <t>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</si>
  <si>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99 9 99 93120</t>
  </si>
  <si>
    <t>Выполнение органами местного самоуправления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транспортом по муниципальным маршрутам в границах муниципального образования</t>
  </si>
  <si>
    <t>99 9 99 93130</t>
  </si>
  <si>
    <t>ВСЕГО РАСХОДОВ</t>
  </si>
  <si>
    <t>Глава Яковлевского муниципального округа</t>
  </si>
  <si>
    <t>99 9 99 10100</t>
  </si>
  <si>
    <t>Руководство и управление в сфере установленных функций органов местного самоуправления Яковлевского муниципального округа</t>
  </si>
  <si>
    <t>99 9 99 10110</t>
  </si>
  <si>
    <t>Резервный фонд Администрации Яковлевского муниципального округа</t>
  </si>
  <si>
    <t>99 9 99 21800</t>
  </si>
  <si>
    <t>Мероприятия, проводимые Администрацией Яковлевского муниципального округа</t>
  </si>
  <si>
    <t>99 9 99 21620</t>
  </si>
  <si>
    <t>Осуществление первичного воинского учета на территориях, где отсутствуют военные комиссариаты за счет средств федерального бюджета</t>
  </si>
  <si>
    <t>99 9 99 51180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</si>
  <si>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</si>
  <si>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Реализация государственных полномочий органов опеки и попечительства в отношении несовершеннолетних</t>
  </si>
  <si>
    <t>Реализация государственных полномочий по организации мероприятий при осуществлении деятельности по обращению с животными без владельцев</t>
  </si>
  <si>
    <t>Отсуществление органами местного самоуправления отдельных государственных полномочий по государственному управлению охраной труда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</si>
  <si>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</si>
  <si>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Реализация государственных полномочий в сфере транспортного обслуживания по муниципальным маршрутам в границах муниципальных образований</t>
  </si>
  <si>
    <t>Обследование мест дислокации животных без владельцев на территории Яковлевского муниципального района</t>
  </si>
  <si>
    <t>99 9 99 21110</t>
  </si>
  <si>
    <t>Отдельное мероприятие "Развитие территорий общественного самоуправления"</t>
  </si>
  <si>
    <t>03 0 03 00000</t>
  </si>
  <si>
    <t>Отдельное мероприятие "Меры социальной поддержки обучающимся на условиях договора о целевом обучении для дальнейшей работы в органах местного самоуправления Яковлевского муниципального округа и муниципальных учреждениях Яковлевского муниципального округа"</t>
  </si>
  <si>
    <t>03 0 04 00000</t>
  </si>
  <si>
    <t>Отдельное мероприятие "Подготовка кадров для органов местного самоуправления Яковлевского муниципального округа"</t>
  </si>
  <si>
    <t>14 0 07 00000</t>
  </si>
  <si>
    <t>Сведения о фактически произведенных расходах бюджета Яковлевского муниципального округа за 2023 год по муниципальным программам, ожидаемом исполнении за 2024 год и планируемых ассигнованиях на 2025 год и плановый период 2026 и 2027 годов</t>
  </si>
  <si>
    <t>исполнено за 2023 год</t>
  </si>
  <si>
    <t>ожидаемое исполнение за 2024 год</t>
  </si>
  <si>
    <t>предусмотрено проектом решения на 2025 год</t>
  </si>
  <si>
    <t>предусмотрено проектом решения на 2026 год</t>
  </si>
  <si>
    <t>предусмотрено проектом решения на 2027 год</t>
  </si>
  <si>
    <t>Соотношение плана на 2025 год в сравнении с исполнением за 2023 год (рублей) (гр.7 - гр.3)</t>
  </si>
  <si>
    <t>Соотношение плана на 2025 год в сравнении с ожидаемым исполнением за 2024 год (рублей)      (гр.7 - гр.6)</t>
  </si>
  <si>
    <t>рубли</t>
  </si>
  <si>
    <t>14 0 08 00000</t>
  </si>
  <si>
    <t>Отдельное мероприятие "Приобретение нежилого помещения и земельного участка в муниципальную собственность"</t>
  </si>
  <si>
    <t>Муниципальная программа "Развитие туризма в Яколевском муниципальном округе" на 2025-2030 годы</t>
  </si>
  <si>
    <t>20 0 00 00000</t>
  </si>
  <si>
    <t>21 0 00 00000</t>
  </si>
  <si>
    <t>Муниципальная программа "Поддержка социально-ориентированных некоммерческих организаций на территории Яковлевского муниципального округа" на 2025-2030 годы</t>
  </si>
  <si>
    <t>Муниципальная программа "Развитие территориального общественного самоуправления на территории Яковлевского муниципального округа" на 2025-2030 годы</t>
  </si>
  <si>
    <t>Муниципальная программа "Обеспечение жилыми помещениями граждан на территории Яковлевского муниципального округа" на 2025-2030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</si>
</sst>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dd\.mmm"/>
    <numFmt numFmtId="166" formatCode="_-* #\ ##0.00_р_._-;\-* #\ ##0.00_р_._-;_-* &quot;-&quot;??_р_._-;_-@_-"/>
    <numFmt numFmtId="167" formatCode="_-* #\ ##0.00000_р_._-;\-* #\ ##0.00000_р_._-;_-* &quot;-&quot;??_р_._-;_-@_-"/>
    <numFmt numFmtId="168" formatCode="#,##0.00_ ;\-#,##0.00\ "/>
  </numFmts>
  <fonts count="4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8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8"/>
      <color theme="1"/>
      <name val="Times New Roman"/>
      <charset val="204"/>
    </font>
    <font>
      <b/>
      <sz val="10"/>
      <color theme="1"/>
      <name val="Times New Roman"/>
      <charset val="204"/>
    </font>
    <font>
      <sz val="9"/>
      <color theme="1"/>
      <name val="Times New Roman"/>
      <charset val="204"/>
    </font>
    <font>
      <sz val="10"/>
      <color theme="1"/>
      <name val="Times New Roman"/>
      <charset val="204"/>
    </font>
    <font>
      <b/>
      <sz val="9"/>
      <color theme="1"/>
      <name val="Times New Roman"/>
      <charset val="204"/>
    </font>
    <font>
      <sz val="9"/>
      <color rgb="FF000000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1"/>
      <color theme="3" tint="0.3999755851924192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166" fontId="15" fillId="0" borderId="0" applyFont="0" applyFill="0" applyBorder="0" applyAlignment="0" applyProtection="0"/>
  </cellStyleXfs>
  <cellXfs count="325">
    <xf numFmtId="0" fontId="0" fillId="0" borderId="0" xfId="0"/>
    <xf numFmtId="0" fontId="0" fillId="2" borderId="0" xfId="0" applyFill="1"/>
    <xf numFmtId="0" fontId="4" fillId="0" borderId="0" xfId="0" applyFont="1"/>
    <xf numFmtId="0" fontId="0" fillId="3" borderId="0" xfId="0" applyFill="1"/>
    <xf numFmtId="0" fontId="0" fillId="0" borderId="0" xfId="0" applyFill="1"/>
    <xf numFmtId="0" fontId="5" fillId="0" borderId="4" xfId="0" applyFont="1" applyBorder="1"/>
    <xf numFmtId="0" fontId="6" fillId="0" borderId="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 wrapText="1"/>
    </xf>
    <xf numFmtId="0" fontId="7" fillId="0" borderId="4" xfId="0" applyFont="1" applyBorder="1"/>
    <xf numFmtId="49" fontId="5" fillId="0" borderId="4" xfId="0" applyNumberFormat="1" applyFont="1" applyBorder="1" applyAlignment="1">
      <alignment horizontal="center"/>
    </xf>
    <xf numFmtId="0" fontId="7" fillId="0" borderId="4" xfId="0" applyFont="1" applyFill="1" applyBorder="1" applyAlignment="1">
      <alignment wrapText="1"/>
    </xf>
    <xf numFmtId="49" fontId="8" fillId="0" borderId="4" xfId="0" applyNumberFormat="1" applyFont="1" applyFill="1" applyBorder="1" applyAlignment="1">
      <alignment horizontal="center" wrapText="1"/>
    </xf>
    <xf numFmtId="49" fontId="5" fillId="0" borderId="0" xfId="0" applyNumberFormat="1" applyFont="1" applyAlignment="1">
      <alignment horizontal="center"/>
    </xf>
    <xf numFmtId="0" fontId="5" fillId="0" borderId="0" xfId="0" applyFont="1" applyFill="1" applyAlignment="1">
      <alignment wrapText="1"/>
    </xf>
    <xf numFmtId="49" fontId="6" fillId="0" borderId="4" xfId="0" applyNumberFormat="1" applyFont="1" applyFill="1" applyBorder="1" applyAlignment="1">
      <alignment horizontal="center" wrapText="1"/>
    </xf>
    <xf numFmtId="0" fontId="9" fillId="0" borderId="4" xfId="0" applyFont="1" applyFill="1" applyBorder="1" applyAlignment="1">
      <alignment wrapText="1"/>
    </xf>
    <xf numFmtId="0" fontId="10" fillId="0" borderId="4" xfId="0" applyFont="1" applyFill="1" applyBorder="1" applyAlignment="1">
      <alignment wrapText="1"/>
    </xf>
    <xf numFmtId="49" fontId="6" fillId="0" borderId="0" xfId="0" applyNumberFormat="1" applyFont="1" applyFill="1" applyAlignment="1">
      <alignment horizontal="center" wrapText="1"/>
    </xf>
    <xf numFmtId="0" fontId="7" fillId="2" borderId="4" xfId="0" applyFont="1" applyFill="1" applyBorder="1"/>
    <xf numFmtId="0" fontId="5" fillId="2" borderId="4" xfId="0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wrapText="1"/>
    </xf>
    <xf numFmtId="0" fontId="10" fillId="0" borderId="2" xfId="0" applyFont="1" applyFill="1" applyBorder="1" applyAlignment="1">
      <alignment wrapText="1"/>
    </xf>
    <xf numFmtId="0" fontId="5" fillId="2" borderId="4" xfId="0" applyFont="1" applyFill="1" applyBorder="1"/>
    <xf numFmtId="49" fontId="6" fillId="4" borderId="4" xfId="0" applyNumberFormat="1" applyFont="1" applyFill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8" fillId="0" borderId="2" xfId="0" applyNumberFormat="1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left" vertical="center" wrapText="1"/>
    </xf>
    <xf numFmtId="0" fontId="5" fillId="0" borderId="0" xfId="0" applyFont="1" applyFill="1"/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67" fontId="7" fillId="0" borderId="4" xfId="1" applyNumberFormat="1" applyFont="1" applyFill="1" applyBorder="1" applyAlignment="1">
      <alignment horizontal="center"/>
    </xf>
    <xf numFmtId="166" fontId="5" fillId="0" borderId="4" xfId="1" applyFont="1" applyFill="1" applyBorder="1" applyAlignment="1">
      <alignment horizontal="center"/>
    </xf>
    <xf numFmtId="166" fontId="7" fillId="0" borderId="4" xfId="1" applyFont="1" applyFill="1" applyBorder="1" applyAlignment="1">
      <alignment horizontal="center"/>
    </xf>
    <xf numFmtId="167" fontId="5" fillId="0" borderId="4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5" fontId="5" fillId="0" borderId="4" xfId="0" applyNumberFormat="1" applyFont="1" applyBorder="1"/>
    <xf numFmtId="0" fontId="5" fillId="0" borderId="4" xfId="0" applyFont="1" applyFill="1" applyBorder="1" applyAlignment="1">
      <alignment wrapText="1"/>
    </xf>
    <xf numFmtId="49" fontId="6" fillId="4" borderId="2" xfId="0" applyNumberFormat="1" applyFont="1" applyFill="1" applyBorder="1" applyAlignment="1">
      <alignment horizontal="center" wrapText="1"/>
    </xf>
    <xf numFmtId="0" fontId="11" fillId="0" borderId="4" xfId="0" applyFont="1" applyFill="1" applyBorder="1" applyAlignment="1">
      <alignment wrapText="1"/>
    </xf>
    <xf numFmtId="0" fontId="11" fillId="4" borderId="4" xfId="0" applyFont="1" applyFill="1" applyBorder="1" applyAlignment="1">
      <alignment wrapText="1"/>
    </xf>
    <xf numFmtId="0" fontId="5" fillId="3" borderId="4" xfId="0" applyFont="1" applyFill="1" applyBorder="1"/>
    <xf numFmtId="49" fontId="5" fillId="3" borderId="4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wrapText="1"/>
    </xf>
    <xf numFmtId="0" fontId="13" fillId="0" borderId="12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0" fillId="0" borderId="4" xfId="0" applyFont="1" applyBorder="1" applyAlignment="1">
      <alignment wrapText="1"/>
    </xf>
    <xf numFmtId="0" fontId="11" fillId="0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wrapText="1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0" fontId="9" fillId="0" borderId="14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164" fontId="5" fillId="0" borderId="4" xfId="1" applyNumberFormat="1" applyFont="1" applyFill="1" applyBorder="1" applyAlignment="1">
      <alignment horizontal="center"/>
    </xf>
    <xf numFmtId="164" fontId="7" fillId="0" borderId="4" xfId="1" applyNumberFormat="1" applyFont="1" applyFill="1" applyBorder="1" applyAlignment="1">
      <alignment horizontal="center"/>
    </xf>
    <xf numFmtId="164" fontId="5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/>
    <xf numFmtId="164" fontId="7" fillId="0" borderId="4" xfId="1" applyNumberFormat="1" applyFont="1" applyFill="1" applyBorder="1"/>
    <xf numFmtId="164" fontId="5" fillId="0" borderId="4" xfId="1" applyNumberFormat="1" applyFont="1" applyFill="1" applyBorder="1"/>
    <xf numFmtId="164" fontId="7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4" fontId="4" fillId="0" borderId="0" xfId="1" applyNumberFormat="1" applyFont="1" applyFill="1"/>
    <xf numFmtId="164" fontId="7" fillId="0" borderId="0" xfId="1" applyNumberFormat="1" applyFont="1" applyFill="1"/>
    <xf numFmtId="164" fontId="5" fillId="0" borderId="0" xfId="1" applyNumberFormat="1" applyFont="1" applyFill="1"/>
    <xf numFmtId="164" fontId="14" fillId="0" borderId="4" xfId="1" applyNumberFormat="1" applyFont="1" applyFill="1" applyBorder="1"/>
    <xf numFmtId="0" fontId="16" fillId="0" borderId="2" xfId="0" applyFont="1" applyFill="1" applyBorder="1" applyAlignment="1">
      <alignment wrapText="1"/>
    </xf>
    <xf numFmtId="49" fontId="17" fillId="0" borderId="4" xfId="0" applyNumberFormat="1" applyFont="1" applyFill="1" applyBorder="1" applyAlignment="1">
      <alignment horizontal="center" wrapText="1"/>
    </xf>
    <xf numFmtId="0" fontId="18" fillId="0" borderId="2" xfId="0" applyFont="1" applyFill="1" applyBorder="1" applyAlignment="1">
      <alignment vertical="center" wrapText="1"/>
    </xf>
    <xf numFmtId="49" fontId="17" fillId="0" borderId="2" xfId="0" applyNumberFormat="1" applyFont="1" applyFill="1" applyBorder="1" applyAlignment="1">
      <alignment horizontal="center" wrapText="1"/>
    </xf>
    <xf numFmtId="49" fontId="19" fillId="0" borderId="2" xfId="0" applyNumberFormat="1" applyFont="1" applyFill="1" applyBorder="1" applyAlignment="1">
      <alignment horizontal="center" wrapText="1"/>
    </xf>
    <xf numFmtId="164" fontId="20" fillId="0" borderId="4" xfId="1" applyNumberFormat="1" applyFont="1" applyFill="1" applyBorder="1" applyAlignment="1">
      <alignment horizontal="center"/>
    </xf>
    <xf numFmtId="164" fontId="21" fillId="0" borderId="4" xfId="1" applyNumberFormat="1" applyFont="1" applyFill="1" applyBorder="1" applyAlignment="1">
      <alignment horizontal="center"/>
    </xf>
    <xf numFmtId="164" fontId="21" fillId="0" borderId="4" xfId="1" applyNumberFormat="1" applyFont="1" applyFill="1" applyBorder="1"/>
    <xf numFmtId="49" fontId="17" fillId="4" borderId="2" xfId="0" applyNumberFormat="1" applyFont="1" applyFill="1" applyBorder="1" applyAlignment="1">
      <alignment horizontal="center" wrapText="1"/>
    </xf>
    <xf numFmtId="164" fontId="20" fillId="0" borderId="4" xfId="1" applyNumberFormat="1" applyFont="1" applyFill="1" applyBorder="1"/>
    <xf numFmtId="0" fontId="22" fillId="0" borderId="4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4" borderId="2" xfId="0" applyFont="1" applyFill="1" applyBorder="1" applyAlignment="1">
      <alignment wrapText="1"/>
    </xf>
    <xf numFmtId="0" fontId="20" fillId="0" borderId="4" xfId="0" applyFont="1" applyBorder="1"/>
    <xf numFmtId="49" fontId="20" fillId="0" borderId="4" xfId="0" applyNumberFormat="1" applyFont="1" applyBorder="1" applyAlignment="1">
      <alignment horizontal="center"/>
    </xf>
    <xf numFmtId="0" fontId="24" fillId="0" borderId="0" xfId="0" applyFont="1"/>
    <xf numFmtId="0" fontId="25" fillId="2" borderId="4" xfId="0" applyFont="1" applyFill="1" applyBorder="1"/>
    <xf numFmtId="49" fontId="26" fillId="2" borderId="4" xfId="0" applyNumberFormat="1" applyFont="1" applyFill="1" applyBorder="1" applyAlignment="1">
      <alignment horizontal="center"/>
    </xf>
    <xf numFmtId="0" fontId="25" fillId="0" borderId="4" xfId="0" applyFont="1" applyFill="1" applyBorder="1" applyAlignment="1">
      <alignment wrapText="1"/>
    </xf>
    <xf numFmtId="49" fontId="27" fillId="0" borderId="2" xfId="0" applyNumberFormat="1" applyFont="1" applyFill="1" applyBorder="1" applyAlignment="1">
      <alignment horizontal="center" wrapText="1"/>
    </xf>
    <xf numFmtId="164" fontId="25" fillId="0" borderId="4" xfId="1" applyNumberFormat="1" applyFont="1" applyFill="1" applyBorder="1"/>
    <xf numFmtId="164" fontId="25" fillId="0" borderId="0" xfId="1" applyNumberFormat="1" applyFont="1" applyFill="1"/>
    <xf numFmtId="164" fontId="28" fillId="0" borderId="0" xfId="1" applyNumberFormat="1" applyFont="1" applyFill="1"/>
    <xf numFmtId="0" fontId="29" fillId="2" borderId="0" xfId="0" applyFont="1" applyFill="1"/>
    <xf numFmtId="0" fontId="7" fillId="0" borderId="4" xfId="0" applyFont="1" applyBorder="1" applyAlignment="1">
      <alignment wrapText="1"/>
    </xf>
    <xf numFmtId="0" fontId="21" fillId="0" borderId="4" xfId="0" applyFont="1" applyBorder="1" applyAlignment="1">
      <alignment wrapText="1"/>
    </xf>
    <xf numFmtId="0" fontId="20" fillId="0" borderId="4" xfId="0" applyFont="1" applyBorder="1" applyAlignment="1">
      <alignment wrapText="1"/>
    </xf>
    <xf numFmtId="166" fontId="20" fillId="0" borderId="4" xfId="1" applyFont="1" applyFill="1" applyBorder="1" applyAlignment="1">
      <alignment horizontal="left" wrapText="1"/>
    </xf>
    <xf numFmtId="49" fontId="21" fillId="0" borderId="4" xfId="1" applyNumberFormat="1" applyFont="1" applyFill="1" applyBorder="1" applyAlignment="1">
      <alignment horizontal="left" wrapText="1"/>
    </xf>
    <xf numFmtId="0" fontId="30" fillId="0" borderId="0" xfId="0" applyFont="1" applyFill="1"/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/>
    </xf>
    <xf numFmtId="166" fontId="17" fillId="0" borderId="4" xfId="1" applyFont="1" applyFill="1" applyBorder="1" applyAlignment="1">
      <alignment horizontal="center"/>
    </xf>
    <xf numFmtId="164" fontId="19" fillId="0" borderId="4" xfId="1" applyNumberFormat="1" applyFont="1" applyFill="1" applyBorder="1" applyAlignment="1">
      <alignment horizontal="center"/>
    </xf>
    <xf numFmtId="164" fontId="17" fillId="0" borderId="4" xfId="1" applyNumberFormat="1" applyFont="1" applyFill="1" applyBorder="1" applyAlignment="1">
      <alignment horizontal="center"/>
    </xf>
    <xf numFmtId="164" fontId="17" fillId="0" borderId="4" xfId="1" applyNumberFormat="1" applyFont="1" applyFill="1" applyBorder="1"/>
    <xf numFmtId="164" fontId="19" fillId="0" borderId="4" xfId="1" applyNumberFormat="1" applyFont="1" applyFill="1" applyBorder="1"/>
    <xf numFmtId="0" fontId="23" fillId="0" borderId="2" xfId="0" applyFont="1" applyBorder="1" applyAlignment="1">
      <alignment wrapText="1"/>
    </xf>
    <xf numFmtId="0" fontId="23" fillId="0" borderId="2" xfId="0" applyFont="1" applyFill="1" applyBorder="1" applyAlignment="1">
      <alignment horizontal="center" wrapText="1"/>
    </xf>
    <xf numFmtId="164" fontId="23" fillId="0" borderId="4" xfId="1" applyNumberFormat="1" applyFont="1" applyFill="1" applyBorder="1" applyAlignment="1">
      <alignment horizontal="left" wrapText="1"/>
    </xf>
    <xf numFmtId="49" fontId="19" fillId="0" borderId="4" xfId="0" applyNumberFormat="1" applyFont="1" applyFill="1" applyBorder="1" applyAlignment="1">
      <alignment horizontal="center" wrapText="1"/>
    </xf>
    <xf numFmtId="49" fontId="23" fillId="0" borderId="4" xfId="1" applyNumberFormat="1" applyFont="1" applyFill="1" applyBorder="1" applyAlignment="1">
      <alignment horizontal="left" wrapText="1"/>
    </xf>
    <xf numFmtId="0" fontId="5" fillId="4" borderId="4" xfId="0" applyFont="1" applyFill="1" applyBorder="1"/>
    <xf numFmtId="0" fontId="5" fillId="4" borderId="4" xfId="0" applyFont="1" applyFill="1" applyBorder="1" applyAlignment="1">
      <alignment horizontal="center"/>
    </xf>
    <xf numFmtId="49" fontId="5" fillId="4" borderId="4" xfId="0" applyNumberFormat="1" applyFont="1" applyFill="1" applyBorder="1" applyAlignment="1">
      <alignment horizontal="center"/>
    </xf>
    <xf numFmtId="164" fontId="23" fillId="4" borderId="4" xfId="1" applyNumberFormat="1" applyFont="1" applyFill="1" applyBorder="1" applyAlignment="1">
      <alignment horizontal="left" wrapText="1"/>
    </xf>
    <xf numFmtId="164" fontId="17" fillId="4" borderId="4" xfId="1" applyNumberFormat="1" applyFont="1" applyFill="1" applyBorder="1" applyAlignment="1">
      <alignment horizontal="center"/>
    </xf>
    <xf numFmtId="0" fontId="0" fillId="4" borderId="0" xfId="0" applyFill="1"/>
    <xf numFmtId="164" fontId="5" fillId="0" borderId="4" xfId="1" applyNumberFormat="1" applyFont="1" applyFill="1" applyBorder="1" applyAlignment="1">
      <alignment horizontal="center" wrapText="1"/>
    </xf>
    <xf numFmtId="164" fontId="23" fillId="0" borderId="4" xfId="1" applyNumberFormat="1" applyFont="1" applyFill="1" applyBorder="1" applyAlignment="1">
      <alignment horizontal="left" vertical="top" wrapText="1"/>
    </xf>
    <xf numFmtId="164" fontId="21" fillId="0" borderId="4" xfId="1" applyNumberFormat="1" applyFont="1" applyFill="1" applyBorder="1" applyAlignment="1">
      <alignment horizontal="center" wrapText="1"/>
    </xf>
    <xf numFmtId="49" fontId="17" fillId="0" borderId="7" xfId="0" applyNumberFormat="1" applyFont="1" applyFill="1" applyBorder="1" applyAlignment="1">
      <alignment horizontal="center" wrapText="1"/>
    </xf>
    <xf numFmtId="0" fontId="16" fillId="0" borderId="2" xfId="0" applyFont="1" applyBorder="1" applyAlignment="1">
      <alignment wrapText="1"/>
    </xf>
    <xf numFmtId="0" fontId="23" fillId="0" borderId="4" xfId="0" applyFont="1" applyBorder="1" applyAlignment="1">
      <alignment wrapText="1"/>
    </xf>
    <xf numFmtId="0" fontId="32" fillId="0" borderId="4" xfId="0" applyFont="1" applyBorder="1" applyAlignment="1">
      <alignment wrapText="1"/>
    </xf>
    <xf numFmtId="164" fontId="21" fillId="0" borderId="4" xfId="1" applyNumberFormat="1" applyFont="1" applyFill="1" applyBorder="1" applyAlignment="1">
      <alignment horizontal="left" wrapText="1"/>
    </xf>
    <xf numFmtId="0" fontId="23" fillId="0" borderId="4" xfId="0" applyFont="1" applyBorder="1" applyAlignment="1">
      <alignment horizontal="left" vertical="center" wrapText="1"/>
    </xf>
    <xf numFmtId="0" fontId="33" fillId="0" borderId="2" xfId="0" applyFont="1" applyBorder="1" applyAlignment="1">
      <alignment wrapText="1"/>
    </xf>
    <xf numFmtId="0" fontId="32" fillId="0" borderId="2" xfId="0" applyFont="1" applyBorder="1" applyAlignment="1">
      <alignment wrapText="1"/>
    </xf>
    <xf numFmtId="164" fontId="20" fillId="0" borderId="4" xfId="1" applyNumberFormat="1" applyFont="1" applyFill="1" applyBorder="1" applyAlignment="1">
      <alignment horizontal="left" wrapText="1"/>
    </xf>
    <xf numFmtId="164" fontId="5" fillId="0" borderId="4" xfId="1" applyNumberFormat="1" applyFont="1" applyFill="1" applyBorder="1" applyAlignment="1">
      <alignment wrapText="1"/>
    </xf>
    <xf numFmtId="0" fontId="18" fillId="0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center" wrapText="1"/>
    </xf>
    <xf numFmtId="164" fontId="23" fillId="0" borderId="4" xfId="1" applyNumberFormat="1" applyFont="1" applyFill="1" applyBorder="1" applyAlignment="1">
      <alignment horizontal="left"/>
    </xf>
    <xf numFmtId="0" fontId="23" fillId="4" borderId="4" xfId="0" applyFont="1" applyFill="1" applyBorder="1" applyAlignment="1">
      <alignment wrapText="1"/>
    </xf>
    <xf numFmtId="0" fontId="23" fillId="4" borderId="4" xfId="0" applyFont="1" applyFill="1" applyBorder="1" applyAlignment="1">
      <alignment horizontal="center" wrapText="1"/>
    </xf>
    <xf numFmtId="164" fontId="25" fillId="0" borderId="4" xfId="1" applyNumberFormat="1" applyFont="1" applyFill="1" applyBorder="1" applyAlignment="1">
      <alignment horizontal="left" wrapText="1"/>
    </xf>
    <xf numFmtId="0" fontId="20" fillId="0" borderId="4" xfId="0" applyFont="1" applyFill="1" applyBorder="1" applyAlignment="1">
      <alignment vertical="center" wrapText="1"/>
    </xf>
    <xf numFmtId="0" fontId="23" fillId="0" borderId="4" xfId="0" applyFont="1" applyBorder="1" applyAlignment="1">
      <alignment horizontal="center" wrapText="1"/>
    </xf>
    <xf numFmtId="164" fontId="21" fillId="4" borderId="4" xfId="1" applyNumberFormat="1" applyFont="1" applyFill="1" applyBorder="1" applyAlignment="1">
      <alignment horizontal="center"/>
    </xf>
    <xf numFmtId="164" fontId="7" fillId="0" borderId="4" xfId="1" applyNumberFormat="1" applyFont="1" applyFill="1" applyBorder="1" applyAlignment="1">
      <alignment horizontal="center" wrapText="1"/>
    </xf>
    <xf numFmtId="164" fontId="21" fillId="0" borderId="4" xfId="1" applyNumberFormat="1" applyFont="1" applyFill="1" applyBorder="1" applyAlignment="1">
      <alignment wrapText="1"/>
    </xf>
    <xf numFmtId="164" fontId="20" fillId="0" borderId="4" xfId="1" applyNumberFormat="1" applyFont="1" applyFill="1" applyBorder="1" applyAlignment="1">
      <alignment wrapText="1"/>
    </xf>
    <xf numFmtId="0" fontId="20" fillId="0" borderId="4" xfId="0" applyFont="1" applyFill="1" applyBorder="1" applyAlignment="1">
      <alignment horizontal="left" wrapText="1"/>
    </xf>
    <xf numFmtId="166" fontId="19" fillId="0" borderId="4" xfId="1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 wrapText="1"/>
    </xf>
    <xf numFmtId="4" fontId="7" fillId="0" borderId="4" xfId="1" applyNumberFormat="1" applyFont="1" applyFill="1" applyBorder="1" applyAlignment="1">
      <alignment horizontal="center"/>
    </xf>
    <xf numFmtId="4" fontId="0" fillId="0" borderId="0" xfId="0" applyNumberFormat="1" applyFill="1"/>
    <xf numFmtId="4" fontId="5" fillId="0" borderId="4" xfId="1" applyNumberFormat="1" applyFont="1" applyFill="1" applyBorder="1"/>
    <xf numFmtId="4" fontId="17" fillId="0" borderId="4" xfId="0" applyNumberFormat="1" applyFont="1" applyFill="1" applyBorder="1" applyAlignment="1">
      <alignment horizontal="center" vertical="center" wrapText="1"/>
    </xf>
    <xf numFmtId="4" fontId="20" fillId="0" borderId="4" xfId="1" applyNumberFormat="1" applyFont="1" applyFill="1" applyBorder="1"/>
    <xf numFmtId="0" fontId="5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wrapText="1"/>
    </xf>
    <xf numFmtId="0" fontId="34" fillId="0" borderId="2" xfId="0" applyFont="1" applyFill="1" applyBorder="1" applyAlignment="1">
      <alignment wrapText="1"/>
    </xf>
    <xf numFmtId="0" fontId="23" fillId="0" borderId="2" xfId="0" applyFont="1" applyFill="1" applyBorder="1" applyAlignment="1">
      <alignment wrapText="1"/>
    </xf>
    <xf numFmtId="0" fontId="34" fillId="0" borderId="4" xfId="0" applyFont="1" applyFill="1" applyBorder="1" applyAlignment="1">
      <alignment horizontal="left" wrapText="1"/>
    </xf>
    <xf numFmtId="0" fontId="23" fillId="0" borderId="4" xfId="0" applyFont="1" applyFill="1" applyBorder="1" applyAlignment="1">
      <alignment wrapText="1"/>
    </xf>
    <xf numFmtId="49" fontId="17" fillId="4" borderId="4" xfId="0" applyNumberFormat="1" applyFont="1" applyFill="1" applyBorder="1" applyAlignment="1">
      <alignment horizontal="center" wrapText="1"/>
    </xf>
    <xf numFmtId="0" fontId="23" fillId="0" borderId="2" xfId="0" applyFont="1" applyBorder="1" applyAlignment="1">
      <alignment horizontal="left" wrapText="1"/>
    </xf>
    <xf numFmtId="49" fontId="17" fillId="4" borderId="7" xfId="0" applyNumberFormat="1" applyFont="1" applyFill="1" applyBorder="1" applyAlignment="1">
      <alignment horizontal="center" wrapText="1"/>
    </xf>
    <xf numFmtId="0" fontId="21" fillId="0" borderId="2" xfId="0" applyFont="1" applyFill="1" applyBorder="1" applyAlignment="1">
      <alignment wrapText="1"/>
    </xf>
    <xf numFmtId="0" fontId="34" fillId="0" borderId="2" xfId="0" applyFont="1" applyFill="1" applyBorder="1" applyAlignment="1">
      <alignment horizontal="center" wrapText="1"/>
    </xf>
    <xf numFmtId="0" fontId="34" fillId="0" borderId="4" xfId="0" applyFont="1" applyFill="1" applyBorder="1" applyAlignment="1">
      <alignment wrapText="1"/>
    </xf>
    <xf numFmtId="0" fontId="16" fillId="0" borderId="7" xfId="0" applyFont="1" applyFill="1" applyBorder="1" applyAlignment="1">
      <alignment horizontal="left" wrapText="1"/>
    </xf>
    <xf numFmtId="0" fontId="23" fillId="0" borderId="2" xfId="0" applyFont="1" applyFill="1" applyBorder="1" applyAlignment="1">
      <alignment horizontal="left" wrapText="1"/>
    </xf>
    <xf numFmtId="0" fontId="21" fillId="0" borderId="4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horizontal="left" vertical="center" wrapText="1"/>
    </xf>
    <xf numFmtId="0" fontId="35" fillId="0" borderId="4" xfId="0" applyFont="1" applyFill="1" applyBorder="1" applyAlignment="1">
      <alignment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vertical="center" wrapText="1"/>
    </xf>
    <xf numFmtId="0" fontId="35" fillId="0" borderId="2" xfId="0" applyFont="1" applyFill="1" applyBorder="1" applyAlignment="1">
      <alignment vertical="center" wrapText="1"/>
    </xf>
    <xf numFmtId="0" fontId="37" fillId="0" borderId="1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23" fillId="4" borderId="4" xfId="0" applyFont="1" applyFill="1" applyBorder="1" applyAlignment="1">
      <alignment horizontal="left" wrapText="1"/>
    </xf>
    <xf numFmtId="0" fontId="38" fillId="0" borderId="4" xfId="0" applyFont="1" applyFill="1" applyBorder="1" applyAlignment="1">
      <alignment wrapText="1"/>
    </xf>
    <xf numFmtId="0" fontId="39" fillId="0" borderId="4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vertical="center" wrapText="1"/>
    </xf>
    <xf numFmtId="0" fontId="37" fillId="0" borderId="14" xfId="0" applyFont="1" applyFill="1" applyBorder="1" applyAlignment="1">
      <alignment vertical="center" wrapText="1"/>
    </xf>
    <xf numFmtId="164" fontId="16" fillId="0" borderId="4" xfId="1" applyNumberFormat="1" applyFont="1" applyFill="1" applyBorder="1"/>
    <xf numFmtId="0" fontId="18" fillId="0" borderId="12" xfId="0" applyFont="1" applyFill="1" applyBorder="1" applyAlignment="1">
      <alignment vertical="center" wrapText="1"/>
    </xf>
    <xf numFmtId="0" fontId="35" fillId="4" borderId="12" xfId="0" applyFont="1" applyFill="1" applyBorder="1" applyAlignment="1">
      <alignment vertical="center" wrapText="1"/>
    </xf>
    <xf numFmtId="0" fontId="37" fillId="4" borderId="14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vertical="center" wrapText="1"/>
    </xf>
    <xf numFmtId="0" fontId="35" fillId="4" borderId="14" xfId="0" applyFont="1" applyFill="1" applyBorder="1" applyAlignment="1">
      <alignment vertical="center" wrapText="1"/>
    </xf>
    <xf numFmtId="0" fontId="37" fillId="4" borderId="0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wrapText="1"/>
    </xf>
    <xf numFmtId="0" fontId="34" fillId="0" borderId="4" xfId="0" applyFont="1" applyFill="1" applyBorder="1" applyAlignment="1">
      <alignment horizontal="left" vertical="center" wrapText="1"/>
    </xf>
    <xf numFmtId="0" fontId="36" fillId="0" borderId="12" xfId="0" applyFont="1" applyFill="1" applyBorder="1" applyAlignment="1">
      <alignment vertical="center" wrapText="1"/>
    </xf>
    <xf numFmtId="0" fontId="35" fillId="0" borderId="12" xfId="0" applyFont="1" applyFill="1" applyBorder="1" applyAlignment="1">
      <alignment vertical="center" wrapText="1"/>
    </xf>
    <xf numFmtId="49" fontId="17" fillId="0" borderId="11" xfId="0" applyNumberFormat="1" applyFont="1" applyFill="1" applyBorder="1" applyAlignment="1">
      <alignment horizontal="center" wrapText="1"/>
    </xf>
    <xf numFmtId="49" fontId="17" fillId="0" borderId="8" xfId="0" applyNumberFormat="1" applyFont="1" applyFill="1" applyBorder="1" applyAlignment="1">
      <alignment horizontal="center" wrapText="1"/>
    </xf>
    <xf numFmtId="49" fontId="17" fillId="0" borderId="3" xfId="0" applyNumberFormat="1" applyFont="1" applyFill="1" applyBorder="1" applyAlignment="1">
      <alignment horizontal="center" wrapText="1"/>
    </xf>
    <xf numFmtId="0" fontId="37" fillId="0" borderId="4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wrapText="1"/>
    </xf>
    <xf numFmtId="4" fontId="21" fillId="0" borderId="4" xfId="1" applyNumberFormat="1" applyFont="1" applyFill="1" applyBorder="1" applyAlignment="1">
      <alignment horizontal="center"/>
    </xf>
    <xf numFmtId="164" fontId="21" fillId="0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/>
    <xf numFmtId="4" fontId="21" fillId="0" borderId="4" xfId="1" applyNumberFormat="1" applyFont="1" applyFill="1" applyBorder="1"/>
    <xf numFmtId="0" fontId="34" fillId="0" borderId="2" xfId="0" applyFont="1" applyBorder="1" applyAlignment="1">
      <alignment wrapText="1"/>
    </xf>
    <xf numFmtId="164" fontId="21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/>
    <xf numFmtId="164" fontId="21" fillId="0" borderId="4" xfId="1" applyNumberFormat="1" applyFont="1" applyFill="1" applyBorder="1" applyAlignment="1"/>
    <xf numFmtId="0" fontId="21" fillId="0" borderId="2" xfId="0" applyFont="1" applyBorder="1" applyAlignment="1">
      <alignment wrapText="1"/>
    </xf>
    <xf numFmtId="164" fontId="16" fillId="0" borderId="4" xfId="1" applyNumberFormat="1" applyFont="1" applyFill="1" applyBorder="1" applyAlignment="1">
      <alignment horizontal="left" wrapText="1"/>
    </xf>
    <xf numFmtId="164" fontId="21" fillId="4" borderId="0" xfId="1" applyNumberFormat="1" applyFont="1" applyFill="1" applyAlignment="1">
      <alignment horizontal="center"/>
    </xf>
    <xf numFmtId="164" fontId="3" fillId="4" borderId="0" xfId="1" applyNumberFormat="1" applyFont="1" applyFill="1" applyAlignment="1">
      <alignment horizontal="center"/>
    </xf>
    <xf numFmtId="164" fontId="3" fillId="4" borderId="0" xfId="1" applyNumberFormat="1" applyFont="1" applyFill="1"/>
    <xf numFmtId="0" fontId="34" fillId="0" borderId="4" xfId="0" applyFont="1" applyBorder="1" applyAlignment="1">
      <alignment wrapText="1"/>
    </xf>
    <xf numFmtId="0" fontId="16" fillId="0" borderId="7" xfId="0" applyFont="1" applyBorder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0" fontId="35" fillId="0" borderId="4" xfId="0" applyFont="1" applyBorder="1" applyAlignment="1">
      <alignment vertical="center" wrapText="1"/>
    </xf>
    <xf numFmtId="0" fontId="35" fillId="0" borderId="2" xfId="0" applyFont="1" applyBorder="1" applyAlignment="1">
      <alignment vertical="center" wrapText="1"/>
    </xf>
    <xf numFmtId="49" fontId="23" fillId="0" borderId="4" xfId="1" applyNumberFormat="1" applyFont="1" applyFill="1" applyBorder="1" applyAlignment="1">
      <alignment wrapText="1"/>
    </xf>
    <xf numFmtId="164" fontId="21" fillId="0" borderId="0" xfId="1" applyNumberFormat="1" applyFont="1" applyFill="1"/>
    <xf numFmtId="164" fontId="16" fillId="0" borderId="4" xfId="1" applyNumberFormat="1" applyFont="1" applyFill="1" applyBorder="1" applyAlignment="1">
      <alignment horizontal="center" wrapText="1"/>
    </xf>
    <xf numFmtId="164" fontId="16" fillId="0" borderId="4" xfId="1" applyNumberFormat="1" applyFont="1" applyFill="1" applyBorder="1" applyAlignment="1">
      <alignment horizontal="center"/>
    </xf>
    <xf numFmtId="4" fontId="17" fillId="0" borderId="4" xfId="0" applyNumberFormat="1" applyFont="1" applyBorder="1" applyAlignment="1">
      <alignment horizontal="center" vertical="center" wrapText="1"/>
    </xf>
    <xf numFmtId="0" fontId="0" fillId="0" borderId="0" xfId="0"/>
    <xf numFmtId="4" fontId="20" fillId="0" borderId="4" xfId="1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4" fillId="0" borderId="0" xfId="0" applyFont="1" applyFill="1"/>
    <xf numFmtId="168" fontId="20" fillId="0" borderId="5" xfId="0" applyNumberFormat="1" applyFont="1" applyBorder="1"/>
    <xf numFmtId="2" fontId="20" fillId="0" borderId="4" xfId="0" applyNumberFormat="1" applyFont="1" applyBorder="1"/>
    <xf numFmtId="168" fontId="21" fillId="0" borderId="5" xfId="0" applyNumberFormat="1" applyFont="1" applyBorder="1"/>
    <xf numFmtId="2" fontId="21" fillId="0" borderId="4" xfId="0" applyNumberFormat="1" applyFont="1" applyBorder="1"/>
    <xf numFmtId="4" fontId="20" fillId="0" borderId="4" xfId="1" applyNumberFormat="1" applyFont="1" applyFill="1" applyBorder="1" applyAlignment="1">
      <alignment horizontal="right"/>
    </xf>
    <xf numFmtId="4" fontId="21" fillId="0" borderId="4" xfId="1" applyNumberFormat="1" applyFont="1" applyFill="1" applyBorder="1" applyAlignment="1">
      <alignment horizontal="right"/>
    </xf>
    <xf numFmtId="168" fontId="21" fillId="0" borderId="5" xfId="0" applyNumberFormat="1" applyFont="1" applyBorder="1" applyAlignment="1">
      <alignment horizontal="right"/>
    </xf>
    <xf numFmtId="0" fontId="22" fillId="0" borderId="4" xfId="0" applyFont="1" applyBorder="1" applyAlignment="1">
      <alignment wrapText="1"/>
    </xf>
    <xf numFmtId="49" fontId="17" fillId="0" borderId="11" xfId="0" applyNumberFormat="1" applyFont="1" applyBorder="1" applyAlignment="1">
      <alignment horizontal="center" wrapText="1"/>
    </xf>
    <xf numFmtId="49" fontId="19" fillId="0" borderId="8" xfId="0" applyNumberFormat="1" applyFont="1" applyBorder="1" applyAlignment="1">
      <alignment horizontal="center" wrapText="1"/>
    </xf>
    <xf numFmtId="164" fontId="22" fillId="0" borderId="4" xfId="1" applyNumberFormat="1" applyFont="1" applyFill="1" applyBorder="1"/>
    <xf numFmtId="49" fontId="17" fillId="0" borderId="8" xfId="0" applyNumberFormat="1" applyFont="1" applyBorder="1" applyAlignment="1">
      <alignment horizontal="center" wrapText="1"/>
    </xf>
    <xf numFmtId="0" fontId="20" fillId="0" borderId="0" xfId="0" applyFont="1"/>
    <xf numFmtId="164" fontId="20" fillId="0" borderId="4" xfId="0" applyNumberFormat="1" applyFont="1" applyBorder="1"/>
    <xf numFmtId="164" fontId="0" fillId="0" borderId="4" xfId="0" applyNumberFormat="1" applyBorder="1"/>
    <xf numFmtId="49" fontId="17" fillId="0" borderId="4" xfId="0" applyNumberFormat="1" applyFont="1" applyBorder="1" applyAlignment="1">
      <alignment horizontal="center" wrapText="1"/>
    </xf>
    <xf numFmtId="164" fontId="17" fillId="0" borderId="4" xfId="0" applyNumberFormat="1" applyFont="1" applyBorder="1"/>
    <xf numFmtId="164" fontId="21" fillId="0" borderId="4" xfId="0" applyNumberFormat="1" applyFont="1" applyBorder="1"/>
    <xf numFmtId="164" fontId="17" fillId="0" borderId="4" xfId="0" applyNumberFormat="1" applyFont="1" applyBorder="1" applyAlignment="1">
      <alignment horizontal="center"/>
    </xf>
    <xf numFmtId="164" fontId="21" fillId="0" borderId="4" xfId="0" applyNumberFormat="1" applyFont="1" applyBorder="1" applyAlignment="1">
      <alignment wrapText="1"/>
    </xf>
    <xf numFmtId="164" fontId="23" fillId="0" borderId="4" xfId="0" applyNumberFormat="1" applyFont="1" applyBorder="1" applyAlignment="1">
      <alignment wrapText="1"/>
    </xf>
    <xf numFmtId="164" fontId="17" fillId="0" borderId="0" xfId="0" applyNumberFormat="1" applyFont="1" applyAlignment="1">
      <alignment horizontal="center"/>
    </xf>
    <xf numFmtId="164" fontId="2" fillId="0" borderId="0" xfId="1" applyNumberFormat="1" applyFont="1" applyFill="1"/>
    <xf numFmtId="164" fontId="24" fillId="0" borderId="0" xfId="1" applyNumberFormat="1" applyFont="1" applyFill="1"/>
    <xf numFmtId="164" fontId="21" fillId="4" borderId="4" xfId="0" applyNumberFormat="1" applyFont="1" applyFill="1" applyBorder="1"/>
    <xf numFmtId="164" fontId="21" fillId="4" borderId="0" xfId="0" applyNumberFormat="1" applyFont="1" applyFill="1"/>
    <xf numFmtId="164" fontId="20" fillId="4" borderId="4" xfId="0" applyNumberFormat="1" applyFont="1" applyFill="1" applyBorder="1"/>
    <xf numFmtId="164" fontId="2" fillId="4" borderId="4" xfId="1" applyNumberFormat="1" applyFont="1" applyFill="1" applyBorder="1"/>
    <xf numFmtId="0" fontId="25" fillId="4" borderId="4" xfId="0" applyFont="1" applyFill="1" applyBorder="1"/>
    <xf numFmtId="0" fontId="25" fillId="4" borderId="4" xfId="0" applyFont="1" applyFill="1" applyBorder="1" applyAlignment="1">
      <alignment wrapText="1"/>
    </xf>
    <xf numFmtId="49" fontId="27" fillId="4" borderId="2" xfId="0" applyNumberFormat="1" applyFont="1" applyFill="1" applyBorder="1" applyAlignment="1">
      <alignment horizontal="center" wrapText="1"/>
    </xf>
    <xf numFmtId="164" fontId="25" fillId="4" borderId="4" xfId="1" applyNumberFormat="1" applyFont="1" applyFill="1" applyBorder="1"/>
    <xf numFmtId="164" fontId="25" fillId="4" borderId="4" xfId="1" applyNumberFormat="1" applyFont="1" applyFill="1" applyBorder="1" applyAlignment="1">
      <alignment horizontal="left" wrapText="1"/>
    </xf>
    <xf numFmtId="164" fontId="19" fillId="4" borderId="4" xfId="1" applyNumberFormat="1" applyFont="1" applyFill="1" applyBorder="1" applyAlignment="1">
      <alignment horizontal="center"/>
    </xf>
    <xf numFmtId="4" fontId="7" fillId="4" borderId="4" xfId="1" applyNumberFormat="1" applyFont="1" applyFill="1" applyBorder="1" applyAlignment="1">
      <alignment horizontal="center"/>
    </xf>
    <xf numFmtId="164" fontId="26" fillId="4" borderId="0" xfId="1" applyNumberFormat="1" applyFont="1" applyFill="1"/>
    <xf numFmtId="164" fontId="29" fillId="4" borderId="0" xfId="1" applyNumberFormat="1" applyFont="1" applyFill="1"/>
    <xf numFmtId="4" fontId="20" fillId="4" borderId="4" xfId="1" applyNumberFormat="1" applyFont="1" applyFill="1" applyBorder="1"/>
    <xf numFmtId="0" fontId="29" fillId="4" borderId="0" xfId="0" applyFont="1" applyFill="1"/>
    <xf numFmtId="0" fontId="23" fillId="0" borderId="4" xfId="0" applyFont="1" applyFill="1" applyBorder="1" applyAlignment="1">
      <alignment horizontal="left" wrapText="1"/>
    </xf>
    <xf numFmtId="0" fontId="23" fillId="0" borderId="0" xfId="0" applyFont="1"/>
    <xf numFmtId="0" fontId="17" fillId="0" borderId="4" xfId="0" applyFont="1" applyBorder="1" applyAlignment="1">
      <alignment horizontal="center"/>
    </xf>
    <xf numFmtId="164" fontId="23" fillId="0" borderId="4" xfId="0" applyNumberFormat="1" applyFont="1" applyBorder="1" applyAlignment="1">
      <alignment horizontal="center" wrapText="1"/>
    </xf>
    <xf numFmtId="164" fontId="21" fillId="4" borderId="4" xfId="0" applyNumberFormat="1" applyFont="1" applyFill="1" applyBorder="1" applyAlignment="1">
      <alignment horizontal="center"/>
    </xf>
    <xf numFmtId="168" fontId="21" fillId="0" borderId="5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30" fillId="0" borderId="4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164" fontId="7" fillId="0" borderId="4" xfId="1" applyNumberFormat="1" applyFont="1" applyFill="1" applyBorder="1" applyAlignment="1">
      <alignment horizontal="left"/>
    </xf>
    <xf numFmtId="0" fontId="0" fillId="0" borderId="0" xfId="0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1" fillId="0" borderId="2" xfId="0" applyFont="1" applyFill="1" applyBorder="1" applyAlignment="1">
      <alignment horizontal="left" wrapText="1"/>
    </xf>
    <xf numFmtId="0" fontId="21" fillId="0" borderId="7" xfId="0" applyFont="1" applyFill="1" applyBorder="1" applyAlignment="1">
      <alignment horizontal="left" wrapText="1"/>
    </xf>
    <xf numFmtId="0" fontId="6" fillId="0" borderId="0" xfId="0" applyFont="1" applyFill="1" applyAlignment="1">
      <alignment horizontal="right" wrapText="1"/>
    </xf>
    <xf numFmtId="0" fontId="42" fillId="0" borderId="1" xfId="0" applyFont="1" applyBorder="1" applyAlignment="1">
      <alignment horizontal="right"/>
    </xf>
    <xf numFmtId="0" fontId="42" fillId="0" borderId="0" xfId="0" applyFont="1" applyBorder="1" applyAlignment="1">
      <alignment horizontal="right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0" fillId="0" borderId="0" xfId="0"/>
    <xf numFmtId="0" fontId="30" fillId="0" borderId="0" xfId="0" applyFont="1" applyAlignment="1">
      <alignment horizontal="center"/>
    </xf>
    <xf numFmtId="164" fontId="21" fillId="0" borderId="4" xfId="1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164" fontId="20" fillId="0" borderId="4" xfId="1" applyNumberFormat="1" applyFont="1" applyFill="1" applyBorder="1" applyAlignment="1">
      <alignment horizontal="center" vertical="center"/>
    </xf>
    <xf numFmtId="4" fontId="21" fillId="0" borderId="4" xfId="1" applyNumberFormat="1" applyFont="1" applyFill="1" applyBorder="1" applyAlignment="1">
      <alignment horizontal="center" vertical="center"/>
    </xf>
    <xf numFmtId="164" fontId="21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4" fontId="19" fillId="0" borderId="4" xfId="1" applyNumberFormat="1" applyFont="1" applyFill="1" applyBorder="1" applyAlignment="1">
      <alignment horizontal="center" vertical="center"/>
    </xf>
    <xf numFmtId="4" fontId="7" fillId="0" borderId="4" xfId="1" applyNumberFormat="1" applyFont="1" applyFill="1" applyBorder="1" applyAlignment="1">
      <alignment horizontal="center" vertical="center"/>
    </xf>
    <xf numFmtId="164" fontId="7" fillId="0" borderId="4" xfId="1" applyNumberFormat="1" applyFont="1" applyFill="1" applyBorder="1" applyAlignment="1">
      <alignment horizontal="center" vertical="center"/>
    </xf>
    <xf numFmtId="4" fontId="20" fillId="0" borderId="4" xfId="1" applyNumberFormat="1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wrapText="1"/>
    </xf>
    <xf numFmtId="4" fontId="20" fillId="0" borderId="4" xfId="0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2"/>
  <sheetViews>
    <sheetView tabSelected="1" view="pageBreakPreview" topLeftCell="F1" zoomScale="130" zoomScaleNormal="150" zoomScaleSheetLayoutView="130" workbookViewId="0">
      <pane ySplit="5" topLeftCell="A6" activePane="bottomLeft" state="frozen"/>
      <selection activeCell="F1" sqref="F1"/>
      <selection pane="bottomLeft" activeCell="S349" sqref="S349"/>
    </sheetView>
  </sheetViews>
  <sheetFormatPr defaultColWidth="9" defaultRowHeight="15"/>
  <cols>
    <col min="1" max="1" width="4.85546875" hidden="1" customWidth="1"/>
    <col min="2" max="2" width="6.28515625" hidden="1" customWidth="1"/>
    <col min="3" max="3" width="7" hidden="1" customWidth="1"/>
    <col min="4" max="4" width="7.7109375" hidden="1" customWidth="1"/>
    <col min="5" max="5" width="6.5703125" hidden="1" customWidth="1"/>
    <col min="6" max="6" width="64.5703125" style="4" customWidth="1"/>
    <col min="7" max="7" width="7.42578125" style="4" hidden="1" customWidth="1"/>
    <col min="8" max="8" width="11.28515625" style="4" customWidth="1"/>
    <col min="9" max="9" width="21.85546875" style="4" customWidth="1"/>
    <col min="10" max="10" width="56.5703125" style="4" customWidth="1"/>
    <col min="11" max="11" width="16.5703125" style="118" customWidth="1"/>
    <col min="12" max="13" width="21.85546875" style="4" customWidth="1"/>
    <col min="14" max="14" width="20.5703125" style="167" customWidth="1"/>
    <col min="15" max="15" width="11" style="4" hidden="1" customWidth="1"/>
    <col min="16" max="16" width="11.7109375" style="4" hidden="1" customWidth="1"/>
    <col min="17" max="17" width="10.42578125" style="4" hidden="1" customWidth="1"/>
    <col min="18" max="18" width="20.85546875" style="167" customWidth="1"/>
    <col min="19" max="19" width="21.5703125" customWidth="1"/>
    <col min="20" max="20" width="24.7109375" customWidth="1"/>
  </cols>
  <sheetData>
    <row r="1" spans="1:20" ht="12.6" customHeight="1">
      <c r="F1" s="4" t="s">
        <v>575</v>
      </c>
      <c r="L1" s="304"/>
      <c r="M1" s="304"/>
      <c r="N1" s="304"/>
      <c r="O1" s="304"/>
      <c r="P1" s="304"/>
      <c r="Q1" s="304"/>
      <c r="R1" s="304"/>
    </row>
    <row r="2" spans="1:20" ht="31.15" customHeight="1">
      <c r="F2" s="307" t="s">
        <v>765</v>
      </c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9"/>
      <c r="T2" s="309"/>
    </row>
    <row r="3" spans="1:20" ht="16.149999999999999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6"/>
      <c r="N3" s="306"/>
      <c r="O3" s="30"/>
      <c r="T3" s="310" t="s">
        <v>773</v>
      </c>
    </row>
    <row r="4" spans="1:20" ht="48.75" customHeight="1">
      <c r="A4" s="5"/>
      <c r="B4" s="300" t="s">
        <v>1</v>
      </c>
      <c r="C4" s="301"/>
      <c r="D4" s="301"/>
      <c r="E4" s="301"/>
      <c r="F4" s="171" t="s">
        <v>0</v>
      </c>
      <c r="G4" s="6" t="s">
        <v>2</v>
      </c>
      <c r="H4" s="172" t="s">
        <v>692</v>
      </c>
      <c r="I4" s="119" t="s">
        <v>766</v>
      </c>
      <c r="J4" s="31" t="s">
        <v>0</v>
      </c>
      <c r="K4" s="119" t="s">
        <v>692</v>
      </c>
      <c r="L4" s="119" t="s">
        <v>767</v>
      </c>
      <c r="M4" s="119" t="s">
        <v>768</v>
      </c>
      <c r="N4" s="169" t="s">
        <v>769</v>
      </c>
      <c r="O4" s="31" t="s">
        <v>5</v>
      </c>
      <c r="P4" s="31" t="s">
        <v>4</v>
      </c>
      <c r="Q4" s="31" t="s">
        <v>3</v>
      </c>
      <c r="R4" s="242" t="s">
        <v>770</v>
      </c>
      <c r="S4" s="242" t="s">
        <v>771</v>
      </c>
      <c r="T4" s="242" t="s">
        <v>772</v>
      </c>
    </row>
    <row r="5" spans="1:20" ht="12" customHeight="1">
      <c r="A5" s="5"/>
      <c r="B5" s="7" t="s">
        <v>6</v>
      </c>
      <c r="C5" s="7" t="s">
        <v>7</v>
      </c>
      <c r="D5" s="7" t="s">
        <v>8</v>
      </c>
      <c r="E5" s="7" t="s">
        <v>9</v>
      </c>
      <c r="F5" s="8">
        <v>1</v>
      </c>
      <c r="G5" s="8">
        <v>2</v>
      </c>
      <c r="H5" s="8">
        <v>2</v>
      </c>
      <c r="I5" s="32">
        <v>3</v>
      </c>
      <c r="J5" s="32">
        <v>4</v>
      </c>
      <c r="K5" s="120">
        <v>5</v>
      </c>
      <c r="L5" s="32">
        <v>6</v>
      </c>
      <c r="M5" s="32">
        <v>7</v>
      </c>
      <c r="N5" s="32">
        <v>8</v>
      </c>
      <c r="O5" s="32">
        <v>10</v>
      </c>
      <c r="P5" s="32">
        <v>11</v>
      </c>
      <c r="Q5" s="32">
        <v>12</v>
      </c>
      <c r="R5" s="32">
        <v>9</v>
      </c>
      <c r="S5" s="32">
        <v>10</v>
      </c>
      <c r="T5" s="32">
        <v>11</v>
      </c>
    </row>
    <row r="6" spans="1:20" ht="47.25" customHeight="1">
      <c r="A6" s="9" t="s">
        <v>10</v>
      </c>
      <c r="B6" s="7"/>
      <c r="C6" s="10"/>
      <c r="D6" s="10"/>
      <c r="E6" s="7"/>
      <c r="F6" s="163" t="s">
        <v>655</v>
      </c>
      <c r="G6" s="12" t="s">
        <v>11</v>
      </c>
      <c r="H6" s="129" t="s">
        <v>529</v>
      </c>
      <c r="I6" s="36">
        <v>1280997.46</v>
      </c>
      <c r="J6" s="115" t="s">
        <v>584</v>
      </c>
      <c r="K6" s="164" t="s">
        <v>12</v>
      </c>
      <c r="L6" s="36">
        <v>251000</v>
      </c>
      <c r="M6" s="36">
        <v>100000</v>
      </c>
      <c r="N6" s="244">
        <v>100000</v>
      </c>
      <c r="O6" s="245"/>
      <c r="P6" s="246"/>
      <c r="Q6" s="247"/>
      <c r="R6" s="170">
        <v>100000</v>
      </c>
      <c r="S6" s="248">
        <f>SUM(M6-I6)</f>
        <v>-1180997.46</v>
      </c>
      <c r="T6" s="324">
        <f>SUM(M6-L6)</f>
        <v>-151000</v>
      </c>
    </row>
    <row r="7" spans="1:20" ht="100.5" hidden="1" customHeight="1">
      <c r="A7" s="5"/>
      <c r="B7" s="7"/>
      <c r="C7" s="10"/>
      <c r="D7" s="13"/>
      <c r="E7" s="7"/>
      <c r="F7" s="14" t="s">
        <v>575</v>
      </c>
      <c r="G7" s="15" t="s">
        <v>14</v>
      </c>
      <c r="H7" s="15" t="s">
        <v>575</v>
      </c>
      <c r="I7" s="37"/>
      <c r="J7" s="113" t="s">
        <v>585</v>
      </c>
      <c r="K7" s="121" t="s">
        <v>593</v>
      </c>
      <c r="L7" s="35"/>
      <c r="M7" s="35"/>
      <c r="N7" s="166"/>
      <c r="O7" s="33"/>
      <c r="P7" s="38"/>
      <c r="R7" s="168"/>
      <c r="S7" s="248">
        <f t="shared" ref="S7:S70" si="0">SUM(M7-I7)</f>
        <v>0</v>
      </c>
      <c r="T7" s="324">
        <f t="shared" ref="T7:T70" si="1">SUM(M7-L7)</f>
        <v>0</v>
      </c>
    </row>
    <row r="8" spans="1:20" ht="33" hidden="1" customHeight="1">
      <c r="A8" s="5"/>
      <c r="B8" s="7"/>
      <c r="C8" s="10"/>
      <c r="D8" s="13"/>
      <c r="E8" s="7"/>
      <c r="F8" s="16" t="s">
        <v>575</v>
      </c>
      <c r="G8" s="15"/>
      <c r="H8" s="15" t="s">
        <v>575</v>
      </c>
      <c r="I8" s="37">
        <f>SUM(I9)</f>
        <v>0</v>
      </c>
      <c r="J8" s="114" t="s">
        <v>586</v>
      </c>
      <c r="K8" s="121" t="s">
        <v>594</v>
      </c>
      <c r="L8" s="35">
        <v>0</v>
      </c>
      <c r="M8" s="35"/>
      <c r="N8" s="166"/>
      <c r="O8" s="33"/>
      <c r="P8" s="38"/>
      <c r="R8" s="168"/>
      <c r="S8" s="248">
        <f t="shared" si="0"/>
        <v>0</v>
      </c>
      <c r="T8" s="324">
        <f t="shared" si="1"/>
        <v>0</v>
      </c>
    </row>
    <row r="9" spans="1:20" ht="0.6" hidden="1" customHeight="1">
      <c r="A9" s="5"/>
      <c r="B9" s="7"/>
      <c r="C9" s="10"/>
      <c r="D9" s="13"/>
      <c r="E9" s="7"/>
      <c r="F9" s="17" t="s">
        <v>15</v>
      </c>
      <c r="G9" s="15" t="s">
        <v>14</v>
      </c>
      <c r="H9" s="18" t="s">
        <v>16</v>
      </c>
      <c r="I9" s="37">
        <v>0</v>
      </c>
      <c r="J9" s="114" t="s">
        <v>587</v>
      </c>
      <c r="K9" s="121"/>
      <c r="L9" s="35">
        <v>0</v>
      </c>
      <c r="M9" s="35"/>
      <c r="N9" s="166"/>
      <c r="O9" s="33"/>
      <c r="P9" s="38"/>
      <c r="R9" s="168"/>
      <c r="S9" s="248">
        <f t="shared" si="0"/>
        <v>0</v>
      </c>
      <c r="T9" s="324">
        <f t="shared" si="1"/>
        <v>0</v>
      </c>
    </row>
    <row r="10" spans="1:20" ht="0.6" hidden="1" customHeight="1">
      <c r="A10" s="5"/>
      <c r="B10" s="7"/>
      <c r="C10" s="10"/>
      <c r="D10" s="13"/>
      <c r="E10" s="7"/>
      <c r="F10" s="17"/>
      <c r="G10" s="15"/>
      <c r="H10" s="18"/>
      <c r="I10" s="37"/>
      <c r="J10" s="114" t="s">
        <v>588</v>
      </c>
      <c r="K10" s="121"/>
      <c r="L10" s="35"/>
      <c r="M10" s="35"/>
      <c r="N10" s="166"/>
      <c r="O10" s="33"/>
      <c r="P10" s="38"/>
      <c r="R10" s="168"/>
      <c r="S10" s="248">
        <f t="shared" si="0"/>
        <v>0</v>
      </c>
      <c r="T10" s="324">
        <f t="shared" si="1"/>
        <v>0</v>
      </c>
    </row>
    <row r="11" spans="1:20" ht="77.25" hidden="1" customHeight="1">
      <c r="A11" s="9" t="s">
        <v>10</v>
      </c>
      <c r="B11" s="7"/>
      <c r="C11" s="10"/>
      <c r="D11" s="10"/>
      <c r="E11" s="7"/>
      <c r="F11" s="11" t="s">
        <v>575</v>
      </c>
      <c r="G11" s="12" t="s">
        <v>11</v>
      </c>
      <c r="H11" s="12" t="s">
        <v>575</v>
      </c>
      <c r="I11" s="34" t="s">
        <v>33</v>
      </c>
      <c r="J11" s="114" t="s">
        <v>587</v>
      </c>
      <c r="K11" s="121" t="s">
        <v>595</v>
      </c>
      <c r="L11" s="36">
        <v>0</v>
      </c>
      <c r="M11" s="36"/>
      <c r="N11" s="166"/>
      <c r="O11" s="33"/>
      <c r="P11" s="38"/>
      <c r="R11" s="168"/>
      <c r="S11" s="248" t="e">
        <f t="shared" si="0"/>
        <v>#VALUE!</v>
      </c>
      <c r="T11" s="324">
        <f t="shared" si="1"/>
        <v>0</v>
      </c>
    </row>
    <row r="12" spans="1:20" ht="60" hidden="1">
      <c r="A12" s="5"/>
      <c r="B12" s="7"/>
      <c r="C12" s="10"/>
      <c r="D12" s="13"/>
      <c r="E12" s="7"/>
      <c r="F12" s="14" t="s">
        <v>575</v>
      </c>
      <c r="G12" s="15" t="s">
        <v>14</v>
      </c>
      <c r="H12" s="15" t="s">
        <v>575</v>
      </c>
      <c r="I12" s="37"/>
      <c r="J12" s="114" t="s">
        <v>588</v>
      </c>
      <c r="K12" s="121" t="s">
        <v>596</v>
      </c>
      <c r="L12" s="35"/>
      <c r="M12" s="35"/>
      <c r="N12" s="166"/>
      <c r="O12" s="33"/>
      <c r="P12" s="38"/>
      <c r="R12" s="168"/>
      <c r="S12" s="248">
        <f t="shared" si="0"/>
        <v>0</v>
      </c>
      <c r="T12" s="324">
        <f t="shared" si="1"/>
        <v>0</v>
      </c>
    </row>
    <row r="13" spans="1:20" ht="47.25" hidden="1" customHeight="1">
      <c r="A13" s="5"/>
      <c r="B13" s="7"/>
      <c r="C13" s="10"/>
      <c r="D13" s="13"/>
      <c r="E13" s="7"/>
      <c r="F13" s="16" t="s">
        <v>575</v>
      </c>
      <c r="G13" s="15"/>
      <c r="H13" s="15" t="s">
        <v>575</v>
      </c>
      <c r="I13" s="37" t="s">
        <v>33</v>
      </c>
      <c r="J13" s="114" t="s">
        <v>589</v>
      </c>
      <c r="K13" s="121" t="s">
        <v>597</v>
      </c>
      <c r="L13" s="35">
        <v>0</v>
      </c>
      <c r="M13" s="35"/>
      <c r="N13" s="166"/>
      <c r="O13" s="33"/>
      <c r="P13" s="38"/>
      <c r="R13" s="168"/>
      <c r="S13" s="248" t="e">
        <f t="shared" si="0"/>
        <v>#VALUE!</v>
      </c>
      <c r="T13" s="324">
        <f t="shared" si="1"/>
        <v>0</v>
      </c>
    </row>
    <row r="14" spans="1:20" ht="45.75" hidden="1" customHeight="1">
      <c r="A14" s="9" t="s">
        <v>10</v>
      </c>
      <c r="B14" s="7"/>
      <c r="C14" s="10"/>
      <c r="D14" s="10"/>
      <c r="E14" s="7"/>
      <c r="F14" s="11" t="s">
        <v>575</v>
      </c>
      <c r="G14" s="12" t="s">
        <v>11</v>
      </c>
      <c r="H14" s="12" t="s">
        <v>575</v>
      </c>
      <c r="I14" s="34">
        <f>SUM(I16)</f>
        <v>0</v>
      </c>
      <c r="J14" s="115" t="s">
        <v>590</v>
      </c>
      <c r="K14" s="121" t="s">
        <v>598</v>
      </c>
      <c r="L14" s="36">
        <v>0</v>
      </c>
      <c r="M14" s="36"/>
      <c r="N14" s="166"/>
      <c r="O14" s="33"/>
      <c r="P14" s="38"/>
      <c r="R14" s="168"/>
      <c r="S14" s="248">
        <f t="shared" si="0"/>
        <v>0</v>
      </c>
      <c r="T14" s="324">
        <f t="shared" si="1"/>
        <v>0</v>
      </c>
    </row>
    <row r="15" spans="1:20" ht="57.75" hidden="1">
      <c r="A15" s="5"/>
      <c r="B15" s="7"/>
      <c r="C15" s="10"/>
      <c r="D15" s="13"/>
      <c r="E15" s="7"/>
      <c r="F15" s="14" t="s">
        <v>575</v>
      </c>
      <c r="G15" s="15" t="s">
        <v>14</v>
      </c>
      <c r="H15" s="15" t="s">
        <v>575</v>
      </c>
      <c r="I15" s="37"/>
      <c r="J15" s="116" t="s">
        <v>591</v>
      </c>
      <c r="K15" s="121" t="s">
        <v>599</v>
      </c>
      <c r="L15" s="35"/>
      <c r="M15" s="35"/>
      <c r="N15" s="166"/>
      <c r="O15" s="33"/>
      <c r="P15" s="38"/>
      <c r="R15" s="168"/>
      <c r="S15" s="248">
        <f t="shared" si="0"/>
        <v>0</v>
      </c>
      <c r="T15" s="324">
        <f t="shared" si="1"/>
        <v>0</v>
      </c>
    </row>
    <row r="16" spans="1:20" ht="105.75" hidden="1" customHeight="1">
      <c r="A16" s="5"/>
      <c r="B16" s="7"/>
      <c r="C16" s="10"/>
      <c r="D16" s="13"/>
      <c r="E16" s="7"/>
      <c r="F16" s="16" t="s">
        <v>575</v>
      </c>
      <c r="G16" s="15"/>
      <c r="H16" s="15" t="s">
        <v>575</v>
      </c>
      <c r="I16" s="37">
        <f>SUM(I20)</f>
        <v>0</v>
      </c>
      <c r="J16" s="117" t="s">
        <v>592</v>
      </c>
      <c r="K16" s="121" t="s">
        <v>600</v>
      </c>
      <c r="L16" s="35">
        <v>0</v>
      </c>
      <c r="M16" s="35"/>
      <c r="N16" s="166"/>
      <c r="O16" s="33"/>
      <c r="P16" s="38"/>
      <c r="R16" s="168"/>
      <c r="S16" s="248">
        <f t="shared" si="0"/>
        <v>0</v>
      </c>
      <c r="T16" s="324">
        <f t="shared" si="1"/>
        <v>0</v>
      </c>
    </row>
    <row r="17" spans="1:20" s="1" customFormat="1" ht="55.5" customHeight="1">
      <c r="A17" s="19" t="s">
        <v>17</v>
      </c>
      <c r="B17" s="20"/>
      <c r="C17" s="21"/>
      <c r="D17" s="21"/>
      <c r="E17" s="20"/>
      <c r="F17" s="11" t="s">
        <v>18</v>
      </c>
      <c r="G17" s="12" t="s">
        <v>11</v>
      </c>
      <c r="H17" s="12" t="s">
        <v>19</v>
      </c>
      <c r="I17" s="77">
        <f>I18+I32+I49+I66+I67</f>
        <v>371782348.21999997</v>
      </c>
      <c r="J17" s="115" t="s">
        <v>601</v>
      </c>
      <c r="K17" s="122" t="s">
        <v>19</v>
      </c>
      <c r="L17" s="77">
        <f>SUM(L18+L32+L49+L67+L68)</f>
        <v>505082193.19999999</v>
      </c>
      <c r="M17" s="77">
        <f>SUM(M18+M32+M49+M67)</f>
        <v>456196046.30000001</v>
      </c>
      <c r="N17" s="166">
        <f>SUM(N18+N32+N49+N67)</f>
        <v>491110578.16000003</v>
      </c>
      <c r="O17" s="78"/>
      <c r="P17" s="79"/>
      <c r="Q17" s="80"/>
      <c r="R17" s="170">
        <f>SUM(R18+R32+R49+R67)</f>
        <v>517570241.16000003</v>
      </c>
      <c r="S17" s="248">
        <f t="shared" si="0"/>
        <v>84413698.080000043</v>
      </c>
      <c r="T17" s="324">
        <f t="shared" si="1"/>
        <v>-48886146.899999976</v>
      </c>
    </row>
    <row r="18" spans="1:20" ht="39" customHeight="1">
      <c r="A18" s="5" t="s">
        <v>20</v>
      </c>
      <c r="B18" s="7">
        <v>980</v>
      </c>
      <c r="C18" s="10" t="s">
        <v>21</v>
      </c>
      <c r="D18" s="10"/>
      <c r="E18" s="7">
        <v>610</v>
      </c>
      <c r="F18" s="173" t="s">
        <v>22</v>
      </c>
      <c r="G18" s="90" t="s">
        <v>23</v>
      </c>
      <c r="H18" s="90" t="s">
        <v>24</v>
      </c>
      <c r="I18" s="95">
        <v>64827463.869999997</v>
      </c>
      <c r="J18" s="114" t="s">
        <v>602</v>
      </c>
      <c r="K18" s="123" t="s">
        <v>24</v>
      </c>
      <c r="L18" s="95">
        <v>74019270</v>
      </c>
      <c r="M18" s="95">
        <v>81487920</v>
      </c>
      <c r="N18" s="217">
        <v>87142392</v>
      </c>
      <c r="O18" s="218"/>
      <c r="P18" s="219"/>
      <c r="Q18" s="220"/>
      <c r="R18" s="221">
        <v>91118457</v>
      </c>
      <c r="S18" s="248">
        <f t="shared" si="0"/>
        <v>16660456.130000003</v>
      </c>
      <c r="T18" s="324">
        <f t="shared" si="1"/>
        <v>7468650</v>
      </c>
    </row>
    <row r="19" spans="1:20" ht="1.5" hidden="1" customHeight="1">
      <c r="A19" s="5"/>
      <c r="B19" s="7"/>
      <c r="C19" s="10"/>
      <c r="D19" s="10"/>
      <c r="E19" s="7"/>
      <c r="F19" s="174" t="s">
        <v>25</v>
      </c>
      <c r="G19" s="90"/>
      <c r="H19" s="92" t="s">
        <v>26</v>
      </c>
      <c r="I19" s="95">
        <f>SUM(I24+I25+I30)</f>
        <v>0</v>
      </c>
      <c r="J19" s="222" t="s">
        <v>25</v>
      </c>
      <c r="K19" s="123" t="s">
        <v>26</v>
      </c>
      <c r="L19" s="95">
        <f>SUM(L24+L25+L30+L31)</f>
        <v>15948714.659999998</v>
      </c>
      <c r="M19" s="95"/>
      <c r="N19" s="217"/>
      <c r="O19" s="223"/>
      <c r="P19" s="224"/>
      <c r="Q19" s="225"/>
      <c r="R19" s="221"/>
      <c r="S19" s="248">
        <f t="shared" si="0"/>
        <v>0</v>
      </c>
      <c r="T19" s="324">
        <f t="shared" si="1"/>
        <v>-15948714.659999998</v>
      </c>
    </row>
    <row r="20" spans="1:20" ht="27.75" hidden="1" customHeight="1">
      <c r="A20" s="5"/>
      <c r="B20" s="7"/>
      <c r="C20" s="10"/>
      <c r="D20" s="10"/>
      <c r="E20" s="7"/>
      <c r="F20" s="175" t="s">
        <v>27</v>
      </c>
      <c r="G20" s="90" t="s">
        <v>23</v>
      </c>
      <c r="H20" s="92" t="s">
        <v>28</v>
      </c>
      <c r="I20" s="95">
        <v>0</v>
      </c>
      <c r="J20" s="95"/>
      <c r="K20" s="123"/>
      <c r="L20" s="95">
        <v>0</v>
      </c>
      <c r="M20" s="95"/>
      <c r="N20" s="217"/>
      <c r="O20" s="223"/>
      <c r="P20" s="224"/>
      <c r="Q20" s="225"/>
      <c r="R20" s="221"/>
      <c r="S20" s="248">
        <f t="shared" si="0"/>
        <v>0</v>
      </c>
      <c r="T20" s="324">
        <f t="shared" si="1"/>
        <v>0</v>
      </c>
    </row>
    <row r="21" spans="1:20" ht="19.5" hidden="1" customHeight="1">
      <c r="A21" s="5"/>
      <c r="B21" s="7"/>
      <c r="C21" s="10"/>
      <c r="D21" s="10"/>
      <c r="E21" s="7"/>
      <c r="F21" s="175" t="s">
        <v>29</v>
      </c>
      <c r="G21" s="90" t="s">
        <v>23</v>
      </c>
      <c r="H21" s="92" t="s">
        <v>30</v>
      </c>
      <c r="I21" s="95">
        <v>0</v>
      </c>
      <c r="J21" s="95"/>
      <c r="K21" s="123"/>
      <c r="L21" s="95">
        <v>0</v>
      </c>
      <c r="M21" s="95"/>
      <c r="N21" s="217"/>
      <c r="O21" s="223"/>
      <c r="P21" s="224"/>
      <c r="Q21" s="225"/>
      <c r="R21" s="221"/>
      <c r="S21" s="248">
        <f t="shared" si="0"/>
        <v>0</v>
      </c>
      <c r="T21" s="324">
        <f t="shared" si="1"/>
        <v>0</v>
      </c>
    </row>
    <row r="22" spans="1:20" ht="19.5" hidden="1" customHeight="1">
      <c r="A22" s="5"/>
      <c r="B22" s="7"/>
      <c r="C22" s="10"/>
      <c r="D22" s="10"/>
      <c r="E22" s="7"/>
      <c r="F22" s="175" t="s">
        <v>31</v>
      </c>
      <c r="G22" s="90"/>
      <c r="H22" s="92" t="s">
        <v>32</v>
      </c>
      <c r="I22" s="95" t="s">
        <v>33</v>
      </c>
      <c r="J22" s="95"/>
      <c r="K22" s="123"/>
      <c r="L22" s="95"/>
      <c r="M22" s="95"/>
      <c r="N22" s="217"/>
      <c r="O22" s="223"/>
      <c r="P22" s="224"/>
      <c r="Q22" s="225"/>
      <c r="R22" s="221"/>
      <c r="S22" s="248" t="e">
        <f t="shared" si="0"/>
        <v>#VALUE!</v>
      </c>
      <c r="T22" s="324">
        <f t="shared" si="1"/>
        <v>0</v>
      </c>
    </row>
    <row r="23" spans="1:20" ht="25.5" hidden="1" customHeight="1">
      <c r="A23" s="5"/>
      <c r="B23" s="7"/>
      <c r="C23" s="10"/>
      <c r="D23" s="10"/>
      <c r="E23" s="7"/>
      <c r="F23" s="175" t="s">
        <v>34</v>
      </c>
      <c r="G23" s="90"/>
      <c r="H23" s="92" t="s">
        <v>35</v>
      </c>
      <c r="I23" s="95" t="s">
        <v>33</v>
      </c>
      <c r="J23" s="95"/>
      <c r="K23" s="123"/>
      <c r="L23" s="95"/>
      <c r="M23" s="95"/>
      <c r="N23" s="217"/>
      <c r="O23" s="223"/>
      <c r="P23" s="224"/>
      <c r="Q23" s="225"/>
      <c r="R23" s="221"/>
      <c r="S23" s="248" t="e">
        <f t="shared" si="0"/>
        <v>#VALUE!</v>
      </c>
      <c r="T23" s="324">
        <f t="shared" si="1"/>
        <v>0</v>
      </c>
    </row>
    <row r="24" spans="1:20" ht="35.25" hidden="1" customHeight="1">
      <c r="A24" s="5"/>
      <c r="B24" s="7"/>
      <c r="C24" s="10"/>
      <c r="D24" s="10"/>
      <c r="E24" s="7"/>
      <c r="F24" s="175" t="s">
        <v>36</v>
      </c>
      <c r="G24" s="90"/>
      <c r="H24" s="92" t="s">
        <v>37</v>
      </c>
      <c r="I24" s="95"/>
      <c r="J24" s="126" t="s">
        <v>36</v>
      </c>
      <c r="K24" s="123" t="s">
        <v>37</v>
      </c>
      <c r="L24" s="95">
        <v>135863.06</v>
      </c>
      <c r="M24" s="95"/>
      <c r="N24" s="217"/>
      <c r="O24" s="223"/>
      <c r="P24" s="224"/>
      <c r="Q24" s="225"/>
      <c r="R24" s="221"/>
      <c r="S24" s="248">
        <f t="shared" si="0"/>
        <v>0</v>
      </c>
      <c r="T24" s="324">
        <f t="shared" si="1"/>
        <v>-135863.06</v>
      </c>
    </row>
    <row r="25" spans="1:20" ht="27" hidden="1" customHeight="1">
      <c r="A25" s="5"/>
      <c r="B25" s="7"/>
      <c r="C25" s="10"/>
      <c r="D25" s="10"/>
      <c r="E25" s="7"/>
      <c r="F25" s="175" t="s">
        <v>31</v>
      </c>
      <c r="G25" s="90" t="s">
        <v>23</v>
      </c>
      <c r="H25" s="92" t="s">
        <v>38</v>
      </c>
      <c r="I25" s="95"/>
      <c r="J25" s="126" t="s">
        <v>31</v>
      </c>
      <c r="K25" s="123" t="s">
        <v>38</v>
      </c>
      <c r="L25" s="226">
        <v>6417502.1200000001</v>
      </c>
      <c r="M25" s="226"/>
      <c r="N25" s="217"/>
      <c r="O25" s="223"/>
      <c r="P25" s="224"/>
      <c r="Q25" s="225"/>
      <c r="R25" s="221"/>
      <c r="S25" s="248">
        <f t="shared" si="0"/>
        <v>0</v>
      </c>
      <c r="T25" s="324">
        <f t="shared" si="1"/>
        <v>-6417502.1200000001</v>
      </c>
    </row>
    <row r="26" spans="1:20" ht="31.5" hidden="1" customHeight="1">
      <c r="A26" s="5"/>
      <c r="B26" s="7"/>
      <c r="C26" s="10"/>
      <c r="D26" s="10"/>
      <c r="E26" s="7"/>
      <c r="F26" s="175" t="s">
        <v>39</v>
      </c>
      <c r="G26" s="90"/>
      <c r="H26" s="92" t="s">
        <v>40</v>
      </c>
      <c r="I26" s="95"/>
      <c r="J26" s="95"/>
      <c r="K26" s="123"/>
      <c r="L26" s="95">
        <v>0</v>
      </c>
      <c r="M26" s="95"/>
      <c r="N26" s="217"/>
      <c r="O26" s="223"/>
      <c r="P26" s="224"/>
      <c r="Q26" s="225"/>
      <c r="R26" s="221"/>
      <c r="S26" s="248">
        <f t="shared" si="0"/>
        <v>0</v>
      </c>
      <c r="T26" s="324">
        <f t="shared" si="1"/>
        <v>0</v>
      </c>
    </row>
    <row r="27" spans="1:20" ht="0.75" hidden="1" customHeight="1">
      <c r="A27" s="5"/>
      <c r="B27" s="7"/>
      <c r="C27" s="10"/>
      <c r="D27" s="10"/>
      <c r="E27" s="7"/>
      <c r="F27" s="175" t="s">
        <v>41</v>
      </c>
      <c r="G27" s="90"/>
      <c r="H27" s="92" t="s">
        <v>42</v>
      </c>
      <c r="I27" s="95"/>
      <c r="J27" s="95"/>
      <c r="K27" s="123"/>
      <c r="L27" s="95">
        <v>0</v>
      </c>
      <c r="M27" s="95"/>
      <c r="N27" s="217"/>
      <c r="O27" s="223"/>
      <c r="P27" s="224"/>
      <c r="Q27" s="225"/>
      <c r="R27" s="221"/>
      <c r="S27" s="248">
        <f t="shared" si="0"/>
        <v>0</v>
      </c>
      <c r="T27" s="324">
        <f t="shared" si="1"/>
        <v>0</v>
      </c>
    </row>
    <row r="28" spans="1:20" ht="33.75" hidden="1" customHeight="1">
      <c r="A28" s="5"/>
      <c r="B28" s="7"/>
      <c r="C28" s="10"/>
      <c r="D28" s="10"/>
      <c r="E28" s="7"/>
      <c r="F28" s="175" t="s">
        <v>43</v>
      </c>
      <c r="G28" s="90"/>
      <c r="H28" s="92" t="s">
        <v>44</v>
      </c>
      <c r="I28" s="95"/>
      <c r="J28" s="95"/>
      <c r="K28" s="123"/>
      <c r="L28" s="95"/>
      <c r="M28" s="95"/>
      <c r="N28" s="217"/>
      <c r="O28" s="223"/>
      <c r="P28" s="224"/>
      <c r="Q28" s="225"/>
      <c r="R28" s="221"/>
      <c r="S28" s="248">
        <f t="shared" si="0"/>
        <v>0</v>
      </c>
      <c r="T28" s="324">
        <f t="shared" si="1"/>
        <v>0</v>
      </c>
    </row>
    <row r="29" spans="1:20" ht="36" hidden="1" customHeight="1">
      <c r="A29" s="5"/>
      <c r="B29" s="7"/>
      <c r="C29" s="10"/>
      <c r="D29" s="10"/>
      <c r="E29" s="7"/>
      <c r="F29" s="175" t="s">
        <v>43</v>
      </c>
      <c r="G29" s="90"/>
      <c r="H29" s="92" t="s">
        <v>45</v>
      </c>
      <c r="I29" s="95"/>
      <c r="J29" s="95"/>
      <c r="K29" s="123"/>
      <c r="L29" s="95">
        <v>0</v>
      </c>
      <c r="M29" s="95"/>
      <c r="N29" s="217"/>
      <c r="O29" s="223"/>
      <c r="P29" s="224"/>
      <c r="Q29" s="225"/>
      <c r="R29" s="221"/>
      <c r="S29" s="248">
        <f t="shared" si="0"/>
        <v>0</v>
      </c>
      <c r="T29" s="324">
        <f t="shared" si="1"/>
        <v>0</v>
      </c>
    </row>
    <row r="30" spans="1:20" ht="41.25" hidden="1" customHeight="1">
      <c r="A30" s="5"/>
      <c r="B30" s="7"/>
      <c r="C30" s="10"/>
      <c r="D30" s="10"/>
      <c r="E30" s="7"/>
      <c r="F30" s="175" t="s">
        <v>46</v>
      </c>
      <c r="G30" s="90" t="s">
        <v>23</v>
      </c>
      <c r="H30" s="92" t="s">
        <v>47</v>
      </c>
      <c r="I30" s="95"/>
      <c r="J30" s="126" t="s">
        <v>603</v>
      </c>
      <c r="K30" s="123" t="s">
        <v>47</v>
      </c>
      <c r="L30" s="95">
        <v>9263929.1899999995</v>
      </c>
      <c r="M30" s="95"/>
      <c r="N30" s="217"/>
      <c r="O30" s="223"/>
      <c r="P30" s="224"/>
      <c r="Q30" s="225"/>
      <c r="R30" s="221"/>
      <c r="S30" s="248">
        <f t="shared" si="0"/>
        <v>0</v>
      </c>
      <c r="T30" s="324">
        <f t="shared" si="1"/>
        <v>-9263929.1899999995</v>
      </c>
    </row>
    <row r="31" spans="1:20" ht="42.75" hidden="1" customHeight="1">
      <c r="A31" s="5"/>
      <c r="B31" s="7"/>
      <c r="C31" s="10"/>
      <c r="D31" s="10"/>
      <c r="E31" s="7"/>
      <c r="F31" s="127" t="s">
        <v>33</v>
      </c>
      <c r="G31" s="90"/>
      <c r="H31" s="92" t="s">
        <v>33</v>
      </c>
      <c r="I31" s="95" t="s">
        <v>33</v>
      </c>
      <c r="J31" s="126" t="s">
        <v>604</v>
      </c>
      <c r="K31" s="123" t="s">
        <v>611</v>
      </c>
      <c r="L31" s="95">
        <v>131420.29</v>
      </c>
      <c r="M31" s="95"/>
      <c r="N31" s="217"/>
      <c r="O31" s="223"/>
      <c r="P31" s="224"/>
      <c r="Q31" s="225"/>
      <c r="R31" s="221"/>
      <c r="S31" s="248" t="e">
        <f t="shared" si="0"/>
        <v>#VALUE!</v>
      </c>
      <c r="T31" s="324">
        <f t="shared" si="1"/>
        <v>-131420.29</v>
      </c>
    </row>
    <row r="32" spans="1:20" s="1" customFormat="1" ht="32.25" customHeight="1">
      <c r="A32" s="24" t="s">
        <v>48</v>
      </c>
      <c r="B32" s="20">
        <v>980</v>
      </c>
      <c r="C32" s="21" t="s">
        <v>49</v>
      </c>
      <c r="D32" s="21"/>
      <c r="E32" s="20"/>
      <c r="F32" s="302" t="s">
        <v>691</v>
      </c>
      <c r="G32" s="90" t="s">
        <v>23</v>
      </c>
      <c r="H32" s="90" t="s">
        <v>50</v>
      </c>
      <c r="I32" s="95">
        <v>262456993.96000001</v>
      </c>
      <c r="J32" s="227" t="s">
        <v>605</v>
      </c>
      <c r="K32" s="123" t="s">
        <v>50</v>
      </c>
      <c r="L32" s="95">
        <v>370492480.19999999</v>
      </c>
      <c r="M32" s="95">
        <v>316120648.80000001</v>
      </c>
      <c r="N32" s="217">
        <v>344441090.16000003</v>
      </c>
      <c r="O32" s="218"/>
      <c r="P32" s="219"/>
      <c r="Q32" s="220"/>
      <c r="R32" s="221">
        <v>366259588.16000003</v>
      </c>
      <c r="S32" s="248">
        <f t="shared" si="0"/>
        <v>53663654.840000004</v>
      </c>
      <c r="T32" s="324">
        <f t="shared" si="1"/>
        <v>-54371831.399999976</v>
      </c>
    </row>
    <row r="33" spans="1:20" ht="16.899999999999999" hidden="1" customHeight="1">
      <c r="A33" s="5"/>
      <c r="B33" s="7"/>
      <c r="C33" s="10"/>
      <c r="D33" s="10"/>
      <c r="E33" s="7"/>
      <c r="F33" s="303"/>
      <c r="G33" s="90" t="s">
        <v>23</v>
      </c>
      <c r="H33" s="140"/>
      <c r="I33" s="95"/>
      <c r="J33" s="95"/>
      <c r="K33" s="123"/>
      <c r="L33" s="95"/>
      <c r="M33" s="95"/>
      <c r="N33" s="217"/>
      <c r="O33" s="218"/>
      <c r="P33" s="219"/>
      <c r="Q33" s="220"/>
      <c r="R33" s="221"/>
      <c r="S33" s="248">
        <f t="shared" si="0"/>
        <v>0</v>
      </c>
      <c r="T33" s="324">
        <f t="shared" si="1"/>
        <v>0</v>
      </c>
    </row>
    <row r="34" spans="1:20" ht="36.75" hidden="1" customHeight="1">
      <c r="A34" s="5"/>
      <c r="B34" s="7"/>
      <c r="C34" s="10"/>
      <c r="D34" s="10"/>
      <c r="E34" s="7"/>
      <c r="F34" s="176" t="s">
        <v>51</v>
      </c>
      <c r="G34" s="90"/>
      <c r="H34" s="140" t="s">
        <v>52</v>
      </c>
      <c r="I34" s="95">
        <f>SUM(I37+I38+I41+I42+I43+I44+I45+I46+I48)</f>
        <v>55632363.130000003</v>
      </c>
      <c r="J34" s="228" t="s">
        <v>51</v>
      </c>
      <c r="K34" s="123" t="s">
        <v>52</v>
      </c>
      <c r="L34" s="95">
        <f>SUM(L35:L48)</f>
        <v>66467580.739999995</v>
      </c>
      <c r="M34" s="95"/>
      <c r="N34" s="217"/>
      <c r="O34" s="218"/>
      <c r="P34" s="219"/>
      <c r="Q34" s="220"/>
      <c r="R34" s="221"/>
      <c r="S34" s="248">
        <f t="shared" si="0"/>
        <v>-55632363.130000003</v>
      </c>
      <c r="T34" s="324">
        <f t="shared" si="1"/>
        <v>-66467580.739999995</v>
      </c>
    </row>
    <row r="35" spans="1:20" ht="25.15" hidden="1" customHeight="1">
      <c r="A35" s="5"/>
      <c r="B35" s="7"/>
      <c r="C35" s="10"/>
      <c r="D35" s="10"/>
      <c r="E35" s="7"/>
      <c r="F35" s="175" t="s">
        <v>29</v>
      </c>
      <c r="G35" s="90"/>
      <c r="H35" s="140" t="s">
        <v>53</v>
      </c>
      <c r="I35" s="95">
        <v>0</v>
      </c>
      <c r="J35" s="95"/>
      <c r="K35" s="123"/>
      <c r="L35" s="95">
        <v>0</v>
      </c>
      <c r="M35" s="95"/>
      <c r="N35" s="217"/>
      <c r="O35" s="218"/>
      <c r="P35" s="219"/>
      <c r="Q35" s="220"/>
      <c r="R35" s="221"/>
      <c r="S35" s="248">
        <f t="shared" si="0"/>
        <v>0</v>
      </c>
      <c r="T35" s="324">
        <f t="shared" si="1"/>
        <v>0</v>
      </c>
    </row>
    <row r="36" spans="1:20" ht="35.450000000000003" hidden="1" customHeight="1">
      <c r="A36" s="5"/>
      <c r="B36" s="7"/>
      <c r="C36" s="10"/>
      <c r="D36" s="10"/>
      <c r="E36" s="7"/>
      <c r="F36" s="175" t="s">
        <v>54</v>
      </c>
      <c r="G36" s="90"/>
      <c r="H36" s="140" t="s">
        <v>55</v>
      </c>
      <c r="I36" s="95">
        <v>0</v>
      </c>
      <c r="J36" s="95"/>
      <c r="K36" s="123"/>
      <c r="L36" s="95">
        <v>0</v>
      </c>
      <c r="M36" s="95"/>
      <c r="N36" s="217"/>
      <c r="O36" s="218"/>
      <c r="P36" s="219"/>
      <c r="Q36" s="220"/>
      <c r="R36" s="221"/>
      <c r="S36" s="248">
        <f t="shared" si="0"/>
        <v>0</v>
      </c>
      <c r="T36" s="324">
        <f t="shared" si="1"/>
        <v>0</v>
      </c>
    </row>
    <row r="37" spans="1:20" ht="55.5" hidden="1" customHeight="1">
      <c r="A37" s="5"/>
      <c r="B37" s="7"/>
      <c r="C37" s="10"/>
      <c r="D37" s="10"/>
      <c r="E37" s="7"/>
      <c r="F37" s="175" t="s">
        <v>56</v>
      </c>
      <c r="G37" s="90"/>
      <c r="H37" s="140" t="s">
        <v>57</v>
      </c>
      <c r="I37" s="95">
        <v>46835</v>
      </c>
      <c r="J37" s="128" t="s">
        <v>56</v>
      </c>
      <c r="K37" s="123" t="s">
        <v>57</v>
      </c>
      <c r="L37" s="95">
        <v>54910</v>
      </c>
      <c r="M37" s="95"/>
      <c r="N37" s="217"/>
      <c r="O37" s="218"/>
      <c r="P37" s="219"/>
      <c r="Q37" s="220"/>
      <c r="R37" s="221"/>
      <c r="S37" s="248">
        <f t="shared" si="0"/>
        <v>-46835</v>
      </c>
      <c r="T37" s="324">
        <f t="shared" si="1"/>
        <v>-54910</v>
      </c>
    </row>
    <row r="38" spans="1:20" ht="29.25" hidden="1" customHeight="1">
      <c r="A38" s="5"/>
      <c r="B38" s="7"/>
      <c r="C38" s="10"/>
      <c r="D38" s="10"/>
      <c r="E38" s="7"/>
      <c r="F38" s="177" t="s">
        <v>31</v>
      </c>
      <c r="G38" s="90" t="s">
        <v>23</v>
      </c>
      <c r="H38" s="90" t="s">
        <v>58</v>
      </c>
      <c r="I38" s="95">
        <v>19277470.75</v>
      </c>
      <c r="J38" s="128" t="s">
        <v>31</v>
      </c>
      <c r="K38" s="123" t="s">
        <v>58</v>
      </c>
      <c r="L38" s="95">
        <v>20725707.640000001</v>
      </c>
      <c r="M38" s="95"/>
      <c r="N38" s="217"/>
      <c r="O38" s="218"/>
      <c r="P38" s="219"/>
      <c r="Q38" s="220"/>
      <c r="R38" s="221"/>
      <c r="S38" s="248">
        <f t="shared" si="0"/>
        <v>-19277470.75</v>
      </c>
      <c r="T38" s="324">
        <f t="shared" si="1"/>
        <v>-20725707.640000001</v>
      </c>
    </row>
    <row r="39" spans="1:20" ht="36.75" hidden="1" customHeight="1">
      <c r="A39" s="5"/>
      <c r="B39" s="7"/>
      <c r="C39" s="10"/>
      <c r="D39" s="10"/>
      <c r="E39" s="7"/>
      <c r="F39" s="127" t="s">
        <v>33</v>
      </c>
      <c r="G39" s="90"/>
      <c r="H39" s="90" t="s">
        <v>33</v>
      </c>
      <c r="I39" s="95" t="s">
        <v>33</v>
      </c>
      <c r="J39" s="128" t="s">
        <v>606</v>
      </c>
      <c r="K39" s="123" t="s">
        <v>612</v>
      </c>
      <c r="L39" s="95" t="s">
        <v>33</v>
      </c>
      <c r="M39" s="95"/>
      <c r="N39" s="217"/>
      <c r="O39" s="218"/>
      <c r="P39" s="219"/>
      <c r="Q39" s="220"/>
      <c r="R39" s="221"/>
      <c r="S39" s="248" t="e">
        <f t="shared" si="0"/>
        <v>#VALUE!</v>
      </c>
      <c r="T39" s="324" t="e">
        <f t="shared" si="1"/>
        <v>#VALUE!</v>
      </c>
    </row>
    <row r="40" spans="1:20" ht="22.5" hidden="1" customHeight="1">
      <c r="A40" s="5"/>
      <c r="B40" s="7"/>
      <c r="C40" s="10"/>
      <c r="D40" s="10"/>
      <c r="E40" s="7"/>
      <c r="F40" s="127" t="s">
        <v>33</v>
      </c>
      <c r="G40" s="90"/>
      <c r="H40" s="90" t="s">
        <v>33</v>
      </c>
      <c r="I40" s="95" t="s">
        <v>33</v>
      </c>
      <c r="J40" s="128" t="s">
        <v>604</v>
      </c>
      <c r="K40" s="123" t="s">
        <v>613</v>
      </c>
      <c r="L40" s="95">
        <v>329812.15999999997</v>
      </c>
      <c r="M40" s="95"/>
      <c r="N40" s="217"/>
      <c r="O40" s="218"/>
      <c r="P40" s="219"/>
      <c r="Q40" s="220"/>
      <c r="R40" s="221"/>
      <c r="S40" s="248" t="e">
        <f t="shared" si="0"/>
        <v>#VALUE!</v>
      </c>
      <c r="T40" s="324">
        <f t="shared" si="1"/>
        <v>-329812.15999999997</v>
      </c>
    </row>
    <row r="41" spans="1:20" ht="44.25" hidden="1" customHeight="1">
      <c r="A41" s="5"/>
      <c r="B41" s="7"/>
      <c r="C41" s="10"/>
      <c r="D41" s="10"/>
      <c r="E41" s="7"/>
      <c r="F41" s="175" t="s">
        <v>59</v>
      </c>
      <c r="G41" s="90" t="s">
        <v>23</v>
      </c>
      <c r="H41" s="90" t="s">
        <v>60</v>
      </c>
      <c r="I41" s="95">
        <v>0</v>
      </c>
      <c r="J41" s="95" t="s">
        <v>33</v>
      </c>
      <c r="K41" s="123" t="s">
        <v>33</v>
      </c>
      <c r="L41" s="95">
        <v>0</v>
      </c>
      <c r="M41" s="95"/>
      <c r="N41" s="217"/>
      <c r="O41" s="218"/>
      <c r="P41" s="219"/>
      <c r="Q41" s="220"/>
      <c r="R41" s="221"/>
      <c r="S41" s="248">
        <f t="shared" si="0"/>
        <v>0</v>
      </c>
      <c r="T41" s="324">
        <f t="shared" si="1"/>
        <v>0</v>
      </c>
    </row>
    <row r="42" spans="1:20" ht="28.9" hidden="1" customHeight="1">
      <c r="A42" s="5"/>
      <c r="B42" s="7"/>
      <c r="C42" s="10"/>
      <c r="D42" s="10"/>
      <c r="E42" s="7"/>
      <c r="F42" s="175" t="s">
        <v>61</v>
      </c>
      <c r="G42" s="90" t="s">
        <v>23</v>
      </c>
      <c r="H42" s="90" t="s">
        <v>62</v>
      </c>
      <c r="I42" s="95">
        <v>0</v>
      </c>
      <c r="J42" s="95" t="s">
        <v>33</v>
      </c>
      <c r="K42" s="123" t="s">
        <v>33</v>
      </c>
      <c r="L42" s="95">
        <v>0</v>
      </c>
      <c r="M42" s="95"/>
      <c r="N42" s="217"/>
      <c r="O42" s="218"/>
      <c r="P42" s="219"/>
      <c r="Q42" s="220"/>
      <c r="R42" s="221"/>
      <c r="S42" s="248">
        <f t="shared" si="0"/>
        <v>0</v>
      </c>
      <c r="T42" s="324">
        <f t="shared" si="1"/>
        <v>0</v>
      </c>
    </row>
    <row r="43" spans="1:20" ht="53.25" hidden="1" customHeight="1">
      <c r="A43" s="5"/>
      <c r="B43" s="7"/>
      <c r="C43" s="10"/>
      <c r="D43" s="10"/>
      <c r="E43" s="7"/>
      <c r="F43" s="175" t="s">
        <v>63</v>
      </c>
      <c r="G43" s="90" t="s">
        <v>23</v>
      </c>
      <c r="H43" s="90" t="s">
        <v>64</v>
      </c>
      <c r="I43" s="95">
        <v>31386998.07</v>
      </c>
      <c r="J43" s="130" t="s">
        <v>607</v>
      </c>
      <c r="K43" s="123" t="s">
        <v>64</v>
      </c>
      <c r="L43" s="95">
        <v>39115181.359999999</v>
      </c>
      <c r="M43" s="95"/>
      <c r="N43" s="217"/>
      <c r="O43" s="218"/>
      <c r="P43" s="219"/>
      <c r="Q43" s="220"/>
      <c r="R43" s="221"/>
      <c r="S43" s="248">
        <f t="shared" si="0"/>
        <v>-31386998.07</v>
      </c>
      <c r="T43" s="324">
        <f t="shared" si="1"/>
        <v>-39115181.359999999</v>
      </c>
    </row>
    <row r="44" spans="1:20" s="136" customFormat="1" ht="51.75" hidden="1" customHeight="1">
      <c r="A44" s="131"/>
      <c r="B44" s="132"/>
      <c r="C44" s="133"/>
      <c r="D44" s="133"/>
      <c r="E44" s="132"/>
      <c r="F44" s="101" t="s">
        <v>65</v>
      </c>
      <c r="G44" s="178"/>
      <c r="H44" s="178" t="s">
        <v>66</v>
      </c>
      <c r="I44" s="159">
        <v>1980655</v>
      </c>
      <c r="J44" s="134" t="s">
        <v>608</v>
      </c>
      <c r="K44" s="135" t="s">
        <v>66</v>
      </c>
      <c r="L44" s="159">
        <v>1578047.45</v>
      </c>
      <c r="M44" s="159"/>
      <c r="N44" s="217"/>
      <c r="O44" s="229"/>
      <c r="P44" s="230"/>
      <c r="Q44" s="231"/>
      <c r="R44" s="221"/>
      <c r="S44" s="248">
        <f t="shared" si="0"/>
        <v>-1980655</v>
      </c>
      <c r="T44" s="324">
        <f t="shared" si="1"/>
        <v>-1578047.45</v>
      </c>
    </row>
    <row r="45" spans="1:20" ht="45.75" hidden="1" customHeight="1">
      <c r="A45" s="5"/>
      <c r="B45" s="7"/>
      <c r="C45" s="10"/>
      <c r="D45" s="10"/>
      <c r="E45" s="7"/>
      <c r="F45" s="175" t="s">
        <v>67</v>
      </c>
      <c r="G45" s="90"/>
      <c r="H45" s="90" t="s">
        <v>68</v>
      </c>
      <c r="I45" s="95">
        <v>1000404.31</v>
      </c>
      <c r="J45" s="138" t="s">
        <v>609</v>
      </c>
      <c r="K45" s="123" t="s">
        <v>68</v>
      </c>
      <c r="L45" s="95">
        <v>2085208.72</v>
      </c>
      <c r="M45" s="95"/>
      <c r="N45" s="217"/>
      <c r="O45" s="218"/>
      <c r="P45" s="219"/>
      <c r="Q45" s="220"/>
      <c r="R45" s="221"/>
      <c r="S45" s="248">
        <f t="shared" si="0"/>
        <v>-1000404.31</v>
      </c>
      <c r="T45" s="324">
        <f t="shared" si="1"/>
        <v>-2085208.72</v>
      </c>
    </row>
    <row r="46" spans="1:20" ht="42.75" hidden="1" customHeight="1">
      <c r="A46" s="5"/>
      <c r="B46" s="7"/>
      <c r="C46" s="10"/>
      <c r="D46" s="10"/>
      <c r="E46" s="7"/>
      <c r="F46" s="175" t="s">
        <v>69</v>
      </c>
      <c r="G46" s="90"/>
      <c r="H46" s="90" t="s">
        <v>70</v>
      </c>
      <c r="I46" s="95">
        <v>1940000</v>
      </c>
      <c r="J46" s="128" t="s">
        <v>69</v>
      </c>
      <c r="K46" s="123" t="s">
        <v>70</v>
      </c>
      <c r="L46" s="95">
        <v>2376835.54</v>
      </c>
      <c r="M46" s="95"/>
      <c r="N46" s="217"/>
      <c r="O46" s="218"/>
      <c r="P46" s="219"/>
      <c r="Q46" s="220"/>
      <c r="R46" s="221"/>
      <c r="S46" s="248">
        <f t="shared" si="0"/>
        <v>-1940000</v>
      </c>
      <c r="T46" s="324">
        <f t="shared" si="1"/>
        <v>-2376835.54</v>
      </c>
    </row>
    <row r="47" spans="1:20" ht="25.5" hidden="1" customHeight="1">
      <c r="A47" s="5"/>
      <c r="B47" s="7"/>
      <c r="C47" s="10"/>
      <c r="D47" s="10"/>
      <c r="E47" s="7"/>
      <c r="F47" s="127" t="s">
        <v>33</v>
      </c>
      <c r="G47" s="90"/>
      <c r="H47" s="140" t="s">
        <v>33</v>
      </c>
      <c r="I47" s="95" t="s">
        <v>33</v>
      </c>
      <c r="J47" s="128" t="s">
        <v>610</v>
      </c>
      <c r="K47" s="123" t="s">
        <v>614</v>
      </c>
      <c r="L47" s="95" t="s">
        <v>33</v>
      </c>
      <c r="M47" s="95"/>
      <c r="N47" s="217"/>
      <c r="O47" s="218"/>
      <c r="P47" s="219"/>
      <c r="Q47" s="220"/>
      <c r="R47" s="221"/>
      <c r="S47" s="248" t="e">
        <f t="shared" si="0"/>
        <v>#VALUE!</v>
      </c>
      <c r="T47" s="324" t="e">
        <f t="shared" si="1"/>
        <v>#VALUE!</v>
      </c>
    </row>
    <row r="48" spans="1:20" ht="36.75" hidden="1" customHeight="1">
      <c r="A48" s="5"/>
      <c r="B48" s="7"/>
      <c r="C48" s="10"/>
      <c r="D48" s="10"/>
      <c r="E48" s="7"/>
      <c r="F48" s="179" t="s">
        <v>71</v>
      </c>
      <c r="G48" s="178"/>
      <c r="H48" s="180" t="s">
        <v>72</v>
      </c>
      <c r="I48" s="95">
        <v>0</v>
      </c>
      <c r="J48" s="128" t="s">
        <v>71</v>
      </c>
      <c r="K48" s="123" t="s">
        <v>72</v>
      </c>
      <c r="L48" s="95">
        <v>201877.87</v>
      </c>
      <c r="M48" s="95"/>
      <c r="N48" s="217"/>
      <c r="O48" s="218"/>
      <c r="P48" s="219"/>
      <c r="Q48" s="220"/>
      <c r="R48" s="221"/>
      <c r="S48" s="248">
        <f t="shared" si="0"/>
        <v>0</v>
      </c>
      <c r="T48" s="324">
        <f t="shared" si="1"/>
        <v>-201877.87</v>
      </c>
    </row>
    <row r="49" spans="1:20" s="1" customFormat="1" ht="42" customHeight="1">
      <c r="A49" s="24"/>
      <c r="B49" s="20"/>
      <c r="C49" s="21"/>
      <c r="D49" s="21"/>
      <c r="E49" s="20"/>
      <c r="F49" s="181" t="s">
        <v>73</v>
      </c>
      <c r="G49" s="90" t="s">
        <v>23</v>
      </c>
      <c r="H49" s="90" t="s">
        <v>74</v>
      </c>
      <c r="I49" s="95">
        <v>24318890.390000001</v>
      </c>
      <c r="J49" s="227" t="s">
        <v>615</v>
      </c>
      <c r="K49" s="123" t="s">
        <v>74</v>
      </c>
      <c r="L49" s="95">
        <v>33808443</v>
      </c>
      <c r="M49" s="95">
        <v>33163277.5</v>
      </c>
      <c r="N49" s="217">
        <v>32143796</v>
      </c>
      <c r="O49" s="218"/>
      <c r="P49" s="219"/>
      <c r="Q49" s="220"/>
      <c r="R49" s="221">
        <v>32843296</v>
      </c>
      <c r="S49" s="248">
        <f t="shared" si="0"/>
        <v>8844387.1099999994</v>
      </c>
      <c r="T49" s="324">
        <f t="shared" si="1"/>
        <v>-645165.5</v>
      </c>
    </row>
    <row r="50" spans="1:20" ht="45" hidden="1" customHeight="1">
      <c r="A50" s="5"/>
      <c r="B50" s="7"/>
      <c r="C50" s="10"/>
      <c r="D50" s="10"/>
      <c r="E50" s="7"/>
      <c r="F50" s="174" t="s">
        <v>75</v>
      </c>
      <c r="G50" s="90"/>
      <c r="H50" s="90" t="s">
        <v>76</v>
      </c>
      <c r="I50" s="95">
        <f>SUM(I53:I55)</f>
        <v>5618692.3600000003</v>
      </c>
      <c r="J50" s="222" t="s">
        <v>75</v>
      </c>
      <c r="K50" s="123" t="s">
        <v>618</v>
      </c>
      <c r="L50" s="95">
        <f>SUM(L51+L52+L55)</f>
        <v>6819874.9799999995</v>
      </c>
      <c r="M50" s="95"/>
      <c r="N50" s="217"/>
      <c r="O50" s="218"/>
      <c r="P50" s="219"/>
      <c r="Q50" s="220"/>
      <c r="R50" s="221"/>
      <c r="S50" s="248">
        <f t="shared" si="0"/>
        <v>-5618692.3600000003</v>
      </c>
      <c r="T50" s="324">
        <f t="shared" si="1"/>
        <v>-6819874.9799999995</v>
      </c>
    </row>
    <row r="51" spans="1:20" ht="45" hidden="1" customHeight="1">
      <c r="A51" s="5"/>
      <c r="B51" s="7"/>
      <c r="C51" s="10"/>
      <c r="D51" s="10"/>
      <c r="E51" s="7"/>
      <c r="F51" s="182" t="s">
        <v>33</v>
      </c>
      <c r="G51" s="90"/>
      <c r="H51" s="90" t="s">
        <v>33</v>
      </c>
      <c r="I51" s="95" t="s">
        <v>33</v>
      </c>
      <c r="J51" s="141" t="s">
        <v>604</v>
      </c>
      <c r="K51" s="123" t="s">
        <v>619</v>
      </c>
      <c r="L51" s="95">
        <v>11610.36</v>
      </c>
      <c r="M51" s="95"/>
      <c r="N51" s="217"/>
      <c r="O51" s="218"/>
      <c r="P51" s="219"/>
      <c r="Q51" s="220"/>
      <c r="R51" s="221"/>
      <c r="S51" s="248" t="e">
        <f t="shared" si="0"/>
        <v>#VALUE!</v>
      </c>
      <c r="T51" s="324">
        <f t="shared" si="1"/>
        <v>-11610.36</v>
      </c>
    </row>
    <row r="52" spans="1:20" ht="45" hidden="1" customHeight="1">
      <c r="A52" s="5"/>
      <c r="B52" s="7"/>
      <c r="C52" s="10"/>
      <c r="D52" s="10"/>
      <c r="E52" s="7"/>
      <c r="F52" s="182"/>
      <c r="G52" s="90"/>
      <c r="H52" s="90"/>
      <c r="I52" s="95"/>
      <c r="J52" s="141" t="s">
        <v>559</v>
      </c>
      <c r="K52" s="123" t="s">
        <v>560</v>
      </c>
      <c r="L52" s="95">
        <v>209181.11</v>
      </c>
      <c r="M52" s="95"/>
      <c r="N52" s="217"/>
      <c r="O52" s="218"/>
      <c r="P52" s="219"/>
      <c r="Q52" s="220"/>
      <c r="R52" s="221"/>
      <c r="S52" s="248">
        <f t="shared" si="0"/>
        <v>0</v>
      </c>
      <c r="T52" s="324">
        <f t="shared" si="1"/>
        <v>-209181.11</v>
      </c>
    </row>
    <row r="53" spans="1:20" ht="16.899999999999999" hidden="1" customHeight="1">
      <c r="A53" s="5"/>
      <c r="B53" s="7"/>
      <c r="C53" s="10"/>
      <c r="D53" s="10"/>
      <c r="E53" s="7"/>
      <c r="F53" s="89" t="s">
        <v>77</v>
      </c>
      <c r="G53" s="90"/>
      <c r="H53" s="90" t="s">
        <v>78</v>
      </c>
      <c r="I53" s="95">
        <v>201963.16</v>
      </c>
      <c r="J53" s="95" t="s">
        <v>33</v>
      </c>
      <c r="K53" s="123" t="s">
        <v>33</v>
      </c>
      <c r="L53" s="95">
        <v>0</v>
      </c>
      <c r="M53" s="95"/>
      <c r="N53" s="217"/>
      <c r="O53" s="218"/>
      <c r="P53" s="219"/>
      <c r="Q53" s="220"/>
      <c r="R53" s="221"/>
      <c r="S53" s="248">
        <f t="shared" si="0"/>
        <v>-201963.16</v>
      </c>
      <c r="T53" s="324">
        <f t="shared" si="1"/>
        <v>0</v>
      </c>
    </row>
    <row r="54" spans="1:20" ht="29.25" hidden="1" customHeight="1">
      <c r="A54" s="5"/>
      <c r="B54" s="7"/>
      <c r="C54" s="10"/>
      <c r="D54" s="10"/>
      <c r="E54" s="7"/>
      <c r="F54" s="89" t="s">
        <v>559</v>
      </c>
      <c r="G54" s="90"/>
      <c r="H54" s="90" t="s">
        <v>560</v>
      </c>
      <c r="I54" s="95">
        <v>0</v>
      </c>
      <c r="J54" s="95"/>
      <c r="K54" s="123"/>
      <c r="L54" s="95"/>
      <c r="M54" s="95"/>
      <c r="N54" s="217"/>
      <c r="O54" s="218"/>
      <c r="P54" s="219"/>
      <c r="Q54" s="220"/>
      <c r="R54" s="221"/>
      <c r="S54" s="248">
        <f t="shared" si="0"/>
        <v>0</v>
      </c>
      <c r="T54" s="324">
        <f t="shared" si="1"/>
        <v>0</v>
      </c>
    </row>
    <row r="55" spans="1:20" ht="25.15" hidden="1" customHeight="1">
      <c r="A55" s="5"/>
      <c r="B55" s="7"/>
      <c r="C55" s="10"/>
      <c r="D55" s="10"/>
      <c r="E55" s="7"/>
      <c r="F55" s="177" t="s">
        <v>31</v>
      </c>
      <c r="G55" s="90" t="s">
        <v>23</v>
      </c>
      <c r="H55" s="90" t="s">
        <v>79</v>
      </c>
      <c r="I55" s="95">
        <v>5416729.2000000002</v>
      </c>
      <c r="J55" s="128" t="s">
        <v>31</v>
      </c>
      <c r="K55" s="123" t="s">
        <v>79</v>
      </c>
      <c r="L55" s="95">
        <v>6599083.5099999998</v>
      </c>
      <c r="M55" s="95"/>
      <c r="N55" s="217"/>
      <c r="O55" s="218"/>
      <c r="P55" s="219"/>
      <c r="Q55" s="220"/>
      <c r="R55" s="221"/>
      <c r="S55" s="248">
        <f t="shared" si="0"/>
        <v>-5416729.2000000002</v>
      </c>
      <c r="T55" s="324">
        <f t="shared" si="1"/>
        <v>-6599083.5099999998</v>
      </c>
    </row>
    <row r="56" spans="1:20" s="2" customFormat="1" ht="29.25" hidden="1" customHeight="1">
      <c r="A56" s="9"/>
      <c r="B56" s="26"/>
      <c r="C56" s="27"/>
      <c r="D56" s="27"/>
      <c r="E56" s="26"/>
      <c r="F56" s="183" t="s">
        <v>80</v>
      </c>
      <c r="G56" s="90" t="s">
        <v>23</v>
      </c>
      <c r="H56" s="90" t="s">
        <v>81</v>
      </c>
      <c r="I56" s="95">
        <f>SUM(I57)</f>
        <v>0</v>
      </c>
      <c r="J56" s="232" t="s">
        <v>80</v>
      </c>
      <c r="K56" s="123" t="s">
        <v>81</v>
      </c>
      <c r="L56" s="95">
        <f>SUM(L57:L58)</f>
        <v>7515.93</v>
      </c>
      <c r="M56" s="95"/>
      <c r="N56" s="217"/>
      <c r="O56" s="218"/>
      <c r="P56" s="219"/>
      <c r="Q56" s="220"/>
      <c r="R56" s="221"/>
      <c r="S56" s="248">
        <f t="shared" si="0"/>
        <v>0</v>
      </c>
      <c r="T56" s="324">
        <f t="shared" si="1"/>
        <v>-7515.93</v>
      </c>
    </row>
    <row r="57" spans="1:20" ht="24.75" hidden="1" customHeight="1">
      <c r="A57" s="5"/>
      <c r="B57" s="7"/>
      <c r="C57" s="10"/>
      <c r="D57" s="10"/>
      <c r="E57" s="7"/>
      <c r="F57" s="177" t="s">
        <v>82</v>
      </c>
      <c r="G57" s="90"/>
      <c r="H57" s="90" t="s">
        <v>83</v>
      </c>
      <c r="I57" s="95">
        <v>0</v>
      </c>
      <c r="J57" s="142" t="s">
        <v>82</v>
      </c>
      <c r="K57" s="123" t="s">
        <v>83</v>
      </c>
      <c r="L57" s="95">
        <v>7515.93</v>
      </c>
      <c r="M57" s="95"/>
      <c r="N57" s="217"/>
      <c r="O57" s="218"/>
      <c r="P57" s="219"/>
      <c r="Q57" s="220"/>
      <c r="R57" s="221"/>
      <c r="S57" s="248">
        <f t="shared" si="0"/>
        <v>0</v>
      </c>
      <c r="T57" s="324">
        <f t="shared" si="1"/>
        <v>-7515.93</v>
      </c>
    </row>
    <row r="58" spans="1:20" ht="33.75" hidden="1" customHeight="1">
      <c r="A58" s="5"/>
      <c r="B58" s="7"/>
      <c r="C58" s="10"/>
      <c r="D58" s="10"/>
      <c r="E58" s="7"/>
      <c r="F58" s="177" t="s">
        <v>84</v>
      </c>
      <c r="G58" s="90" t="s">
        <v>23</v>
      </c>
      <c r="H58" s="90" t="s">
        <v>85</v>
      </c>
      <c r="I58" s="95">
        <v>0</v>
      </c>
      <c r="J58" s="143" t="s">
        <v>616</v>
      </c>
      <c r="K58" s="123" t="s">
        <v>85</v>
      </c>
      <c r="L58" s="95">
        <v>0</v>
      </c>
      <c r="M58" s="95"/>
      <c r="N58" s="217"/>
      <c r="O58" s="218"/>
      <c r="P58" s="219"/>
      <c r="Q58" s="220"/>
      <c r="R58" s="221"/>
      <c r="S58" s="248">
        <f t="shared" si="0"/>
        <v>0</v>
      </c>
      <c r="T58" s="324">
        <f t="shared" si="1"/>
        <v>0</v>
      </c>
    </row>
    <row r="59" spans="1:20" ht="37.15" hidden="1" customHeight="1">
      <c r="A59" s="5"/>
      <c r="B59" s="7"/>
      <c r="C59" s="10"/>
      <c r="D59" s="10"/>
      <c r="E59" s="7"/>
      <c r="F59" s="175" t="s">
        <v>86</v>
      </c>
      <c r="G59" s="90"/>
      <c r="H59" s="90" t="s">
        <v>87</v>
      </c>
      <c r="I59" s="95">
        <v>0</v>
      </c>
      <c r="J59" s="95"/>
      <c r="K59" s="123"/>
      <c r="L59" s="95">
        <v>0</v>
      </c>
      <c r="M59" s="95"/>
      <c r="N59" s="217"/>
      <c r="O59" s="218"/>
      <c r="P59" s="219"/>
      <c r="Q59" s="220"/>
      <c r="R59" s="221"/>
      <c r="S59" s="248">
        <f t="shared" si="0"/>
        <v>0</v>
      </c>
      <c r="T59" s="324">
        <f t="shared" si="1"/>
        <v>0</v>
      </c>
    </row>
    <row r="60" spans="1:20" ht="49.9" hidden="1" customHeight="1">
      <c r="A60" s="5"/>
      <c r="B60" s="7"/>
      <c r="C60" s="10"/>
      <c r="D60" s="10"/>
      <c r="E60" s="7"/>
      <c r="F60" s="100" t="s">
        <v>88</v>
      </c>
      <c r="G60" s="90"/>
      <c r="H60" s="90" t="s">
        <v>35</v>
      </c>
      <c r="I60" s="95">
        <v>227301.39</v>
      </c>
      <c r="J60" s="95" t="s">
        <v>33</v>
      </c>
      <c r="K60" s="123" t="s">
        <v>33</v>
      </c>
      <c r="L60" s="95">
        <v>0</v>
      </c>
      <c r="M60" s="95"/>
      <c r="N60" s="217"/>
      <c r="O60" s="218"/>
      <c r="P60" s="219"/>
      <c r="Q60" s="220"/>
      <c r="R60" s="221"/>
      <c r="S60" s="248">
        <f t="shared" si="0"/>
        <v>-227301.39</v>
      </c>
      <c r="T60" s="324">
        <f t="shared" si="1"/>
        <v>0</v>
      </c>
    </row>
    <row r="61" spans="1:20" ht="41.25" hidden="1" customHeight="1">
      <c r="A61" s="5"/>
      <c r="B61" s="7"/>
      <c r="C61" s="10"/>
      <c r="D61" s="10"/>
      <c r="E61" s="7"/>
      <c r="F61" s="184" t="s">
        <v>89</v>
      </c>
      <c r="G61" s="90" t="s">
        <v>23</v>
      </c>
      <c r="H61" s="92" t="s">
        <v>19</v>
      </c>
      <c r="I61" s="95">
        <f>SUM(I62)</f>
        <v>4912410.8499999996</v>
      </c>
      <c r="J61" s="233" t="s">
        <v>89</v>
      </c>
      <c r="K61" s="123" t="s">
        <v>19</v>
      </c>
      <c r="L61" s="95">
        <f>SUM(L62)</f>
        <v>6026347.0999999996</v>
      </c>
      <c r="M61" s="95"/>
      <c r="N61" s="217"/>
      <c r="O61" s="218"/>
      <c r="P61" s="219"/>
      <c r="Q61" s="220"/>
      <c r="R61" s="221"/>
      <c r="S61" s="248">
        <f t="shared" si="0"/>
        <v>-4912410.8499999996</v>
      </c>
      <c r="T61" s="324">
        <f t="shared" si="1"/>
        <v>-6026347.0999999996</v>
      </c>
    </row>
    <row r="62" spans="1:20" ht="27" hidden="1" customHeight="1">
      <c r="A62" s="5"/>
      <c r="B62" s="7">
        <v>980</v>
      </c>
      <c r="C62" s="10" t="s">
        <v>90</v>
      </c>
      <c r="D62" s="10"/>
      <c r="E62" s="7"/>
      <c r="F62" s="177" t="s">
        <v>31</v>
      </c>
      <c r="G62" s="90" t="s">
        <v>23</v>
      </c>
      <c r="H62" s="92" t="s">
        <v>32</v>
      </c>
      <c r="I62" s="95">
        <v>4912410.8499999996</v>
      </c>
      <c r="J62" s="142" t="s">
        <v>31</v>
      </c>
      <c r="K62" s="123" t="s">
        <v>32</v>
      </c>
      <c r="L62" s="95">
        <v>6026347.0999999996</v>
      </c>
      <c r="M62" s="95"/>
      <c r="N62" s="217"/>
      <c r="O62" s="218"/>
      <c r="P62" s="219"/>
      <c r="Q62" s="220"/>
      <c r="R62" s="221"/>
      <c r="S62" s="248">
        <f t="shared" si="0"/>
        <v>-4912410.8499999996</v>
      </c>
      <c r="T62" s="324">
        <f t="shared" si="1"/>
        <v>-6026347.0999999996</v>
      </c>
    </row>
    <row r="63" spans="1:20" ht="27" hidden="1" customHeight="1">
      <c r="A63" s="5"/>
      <c r="B63" s="7"/>
      <c r="C63" s="10"/>
      <c r="D63" s="10"/>
      <c r="E63" s="7"/>
      <c r="F63" s="175" t="s">
        <v>34</v>
      </c>
      <c r="G63" s="90"/>
      <c r="H63" s="92" t="s">
        <v>35</v>
      </c>
      <c r="I63" s="95" t="s">
        <v>33</v>
      </c>
      <c r="J63" s="95"/>
      <c r="K63" s="123"/>
      <c r="L63" s="95"/>
      <c r="M63" s="95"/>
      <c r="N63" s="217"/>
      <c r="O63" s="223"/>
      <c r="P63" s="224"/>
      <c r="Q63" s="225"/>
      <c r="R63" s="221"/>
      <c r="S63" s="248" t="e">
        <f t="shared" si="0"/>
        <v>#VALUE!</v>
      </c>
      <c r="T63" s="324">
        <f t="shared" si="1"/>
        <v>0</v>
      </c>
    </row>
    <row r="64" spans="1:20" ht="48" hidden="1" customHeight="1">
      <c r="A64" s="5"/>
      <c r="B64" s="7"/>
      <c r="C64" s="10"/>
      <c r="D64" s="10"/>
      <c r="E64" s="7"/>
      <c r="F64" s="127" t="s">
        <v>33</v>
      </c>
      <c r="G64" s="92"/>
      <c r="H64" s="92" t="s">
        <v>33</v>
      </c>
      <c r="I64" s="95" t="s">
        <v>33</v>
      </c>
      <c r="J64" s="144" t="s">
        <v>617</v>
      </c>
      <c r="K64" s="123" t="s">
        <v>620</v>
      </c>
      <c r="L64" s="95">
        <f>SUM(L65)</f>
        <v>174047.62</v>
      </c>
      <c r="M64" s="95"/>
      <c r="N64" s="217"/>
      <c r="O64" s="223"/>
      <c r="P64" s="224"/>
      <c r="Q64" s="225"/>
      <c r="R64" s="221"/>
      <c r="S64" s="248" t="e">
        <f t="shared" si="0"/>
        <v>#VALUE!</v>
      </c>
      <c r="T64" s="324">
        <f t="shared" si="1"/>
        <v>-174047.62</v>
      </c>
    </row>
    <row r="65" spans="1:20" ht="49.5" hidden="1" customHeight="1">
      <c r="A65" s="5"/>
      <c r="B65" s="7"/>
      <c r="C65" s="10"/>
      <c r="D65" s="10"/>
      <c r="E65" s="7"/>
      <c r="F65" s="127" t="s">
        <v>33</v>
      </c>
      <c r="G65" s="92"/>
      <c r="H65" s="92" t="s">
        <v>33</v>
      </c>
      <c r="I65" s="95" t="s">
        <v>33</v>
      </c>
      <c r="J65" s="144" t="s">
        <v>34</v>
      </c>
      <c r="K65" s="123" t="s">
        <v>35</v>
      </c>
      <c r="L65" s="95">
        <v>174047.62</v>
      </c>
      <c r="M65" s="95"/>
      <c r="N65" s="217"/>
      <c r="O65" s="223"/>
      <c r="P65" s="224"/>
      <c r="Q65" s="225"/>
      <c r="R65" s="221"/>
      <c r="S65" s="248" t="e">
        <f t="shared" si="0"/>
        <v>#VALUE!</v>
      </c>
      <c r="T65" s="324">
        <f t="shared" si="1"/>
        <v>-174047.62</v>
      </c>
    </row>
    <row r="66" spans="1:20" ht="49.5" customHeight="1">
      <c r="A66" s="5"/>
      <c r="B66" s="7"/>
      <c r="C66" s="10"/>
      <c r="D66" s="10"/>
      <c r="E66" s="7"/>
      <c r="F66" s="185" t="s">
        <v>88</v>
      </c>
      <c r="G66" s="92"/>
      <c r="H66" s="92" t="s">
        <v>35</v>
      </c>
      <c r="I66" s="95">
        <v>1175000</v>
      </c>
      <c r="J66" s="139" t="s">
        <v>33</v>
      </c>
      <c r="K66" s="123" t="s">
        <v>33</v>
      </c>
      <c r="L66" s="311">
        <v>0</v>
      </c>
      <c r="M66" s="311" t="s">
        <v>33</v>
      </c>
      <c r="N66" s="315" t="s">
        <v>33</v>
      </c>
      <c r="O66" s="316"/>
      <c r="P66" s="317"/>
      <c r="Q66" s="318"/>
      <c r="R66" s="315" t="s">
        <v>33</v>
      </c>
      <c r="S66" s="248">
        <v>0</v>
      </c>
      <c r="T66" s="324">
        <v>0</v>
      </c>
    </row>
    <row r="67" spans="1:20" ht="45.75" customHeight="1">
      <c r="A67" s="5"/>
      <c r="B67" s="7"/>
      <c r="C67" s="10"/>
      <c r="D67" s="10"/>
      <c r="E67" s="7"/>
      <c r="F67" s="185" t="s">
        <v>89</v>
      </c>
      <c r="G67" s="92"/>
      <c r="H67" s="92" t="s">
        <v>19</v>
      </c>
      <c r="I67" s="95">
        <v>19004000</v>
      </c>
      <c r="J67" s="144" t="s">
        <v>89</v>
      </c>
      <c r="K67" s="123" t="s">
        <v>680</v>
      </c>
      <c r="L67" s="95">
        <v>25372000</v>
      </c>
      <c r="M67" s="95">
        <v>25424200</v>
      </c>
      <c r="N67" s="217">
        <v>27383300</v>
      </c>
      <c r="O67" s="223"/>
      <c r="P67" s="224"/>
      <c r="Q67" s="225"/>
      <c r="R67" s="221">
        <v>27348900</v>
      </c>
      <c r="S67" s="248">
        <f t="shared" si="0"/>
        <v>6420200</v>
      </c>
      <c r="T67" s="324">
        <f t="shared" si="1"/>
        <v>52200</v>
      </c>
    </row>
    <row r="68" spans="1:20" ht="45.75" customHeight="1">
      <c r="A68" s="5"/>
      <c r="B68" s="7"/>
      <c r="C68" s="10"/>
      <c r="D68" s="10"/>
      <c r="E68" s="7"/>
      <c r="F68" s="127" t="s">
        <v>33</v>
      </c>
      <c r="G68" s="92"/>
      <c r="H68" s="92" t="s">
        <v>33</v>
      </c>
      <c r="I68" s="95" t="s">
        <v>33</v>
      </c>
      <c r="J68" s="144" t="s">
        <v>617</v>
      </c>
      <c r="K68" s="123" t="s">
        <v>620</v>
      </c>
      <c r="L68" s="95">
        <v>1390000</v>
      </c>
      <c r="M68" s="311" t="s">
        <v>33</v>
      </c>
      <c r="N68" s="315" t="s">
        <v>33</v>
      </c>
      <c r="O68" s="223"/>
      <c r="P68" s="224"/>
      <c r="Q68" s="225"/>
      <c r="R68" s="315" t="s">
        <v>33</v>
      </c>
      <c r="S68" s="248">
        <v>0</v>
      </c>
      <c r="T68" s="324">
        <v>0</v>
      </c>
    </row>
    <row r="69" spans="1:20" s="1" customFormat="1" ht="44.25" customHeight="1">
      <c r="A69" s="19" t="s">
        <v>91</v>
      </c>
      <c r="B69" s="21"/>
      <c r="C69" s="21"/>
      <c r="D69" s="21"/>
      <c r="E69" s="21"/>
      <c r="F69" s="11" t="s">
        <v>92</v>
      </c>
      <c r="G69" s="28" t="s">
        <v>11</v>
      </c>
      <c r="H69" s="28" t="s">
        <v>93</v>
      </c>
      <c r="I69" s="77">
        <f>SUM(I70+I73+I81+I86+I101)</f>
        <v>48468830.869999997</v>
      </c>
      <c r="J69" s="115" t="s">
        <v>621</v>
      </c>
      <c r="K69" s="122" t="s">
        <v>93</v>
      </c>
      <c r="L69" s="77">
        <f>SUM(L70+L73+L81+L86+L101+L102+L103)</f>
        <v>75547727.849999994</v>
      </c>
      <c r="M69" s="77">
        <f>SUM(M73+M81+M86+M101)</f>
        <v>93502242.140000001</v>
      </c>
      <c r="N69" s="166">
        <f>SUM(N73+N81+N86+N101)</f>
        <v>68333046.539999992</v>
      </c>
      <c r="O69" s="83"/>
      <c r="P69" s="84"/>
      <c r="Q69" s="85"/>
      <c r="R69" s="170">
        <f>SUM(R73+R81+R86+R101)</f>
        <v>68914412.170000002</v>
      </c>
      <c r="S69" s="248">
        <f t="shared" si="0"/>
        <v>45033411.270000003</v>
      </c>
      <c r="T69" s="324">
        <f t="shared" si="1"/>
        <v>17954514.290000007</v>
      </c>
    </row>
    <row r="70" spans="1:20" ht="24.75" customHeight="1">
      <c r="A70" s="9"/>
      <c r="B70" s="10"/>
      <c r="C70" s="10"/>
      <c r="D70" s="10"/>
      <c r="E70" s="10"/>
      <c r="F70" s="181" t="s">
        <v>94</v>
      </c>
      <c r="G70" s="92"/>
      <c r="H70" s="92" t="s">
        <v>95</v>
      </c>
      <c r="I70" s="95">
        <v>168158</v>
      </c>
      <c r="J70" s="227" t="s">
        <v>622</v>
      </c>
      <c r="K70" s="123" t="s">
        <v>95</v>
      </c>
      <c r="L70" s="95">
        <v>900000</v>
      </c>
      <c r="M70" s="95" t="s">
        <v>33</v>
      </c>
      <c r="N70" s="217" t="s">
        <v>33</v>
      </c>
      <c r="O70" s="218"/>
      <c r="P70" s="219"/>
      <c r="Q70" s="220"/>
      <c r="R70" s="315" t="s">
        <v>33</v>
      </c>
      <c r="S70" s="248">
        <v>0</v>
      </c>
      <c r="T70" s="324">
        <v>0</v>
      </c>
    </row>
    <row r="71" spans="1:20" ht="57.75" hidden="1" customHeight="1">
      <c r="A71" s="9"/>
      <c r="B71" s="10"/>
      <c r="C71" s="10"/>
      <c r="D71" s="10"/>
      <c r="E71" s="10"/>
      <c r="F71" s="174" t="s">
        <v>96</v>
      </c>
      <c r="G71" s="92"/>
      <c r="H71" s="92" t="s">
        <v>97</v>
      </c>
      <c r="I71" s="95">
        <f>SUM(I72)</f>
        <v>0</v>
      </c>
      <c r="J71" s="222" t="s">
        <v>96</v>
      </c>
      <c r="K71" s="123" t="s">
        <v>97</v>
      </c>
      <c r="L71" s="95">
        <v>0</v>
      </c>
      <c r="M71" s="95"/>
      <c r="N71" s="217"/>
      <c r="O71" s="218"/>
      <c r="P71" s="219"/>
      <c r="Q71" s="220"/>
      <c r="R71" s="221"/>
      <c r="S71" s="248">
        <f t="shared" ref="S71:S134" si="2">SUM(M71-I71)</f>
        <v>0</v>
      </c>
      <c r="T71" s="324">
        <f t="shared" ref="T71:T134" si="3">SUM(M71-L71)</f>
        <v>0</v>
      </c>
    </row>
    <row r="72" spans="1:20" ht="29.25" hidden="1" customHeight="1">
      <c r="A72" s="9"/>
      <c r="B72" s="10"/>
      <c r="C72" s="10"/>
      <c r="D72" s="10"/>
      <c r="E72" s="10"/>
      <c r="F72" s="175" t="s">
        <v>98</v>
      </c>
      <c r="G72" s="92"/>
      <c r="H72" s="92" t="s">
        <v>99</v>
      </c>
      <c r="I72" s="95">
        <v>0</v>
      </c>
      <c r="J72" s="126" t="s">
        <v>98</v>
      </c>
      <c r="K72" s="123" t="s">
        <v>99</v>
      </c>
      <c r="L72" s="95">
        <v>0</v>
      </c>
      <c r="M72" s="95"/>
      <c r="N72" s="217"/>
      <c r="O72" s="218"/>
      <c r="P72" s="219"/>
      <c r="Q72" s="220"/>
      <c r="R72" s="221"/>
      <c r="S72" s="248">
        <f t="shared" si="2"/>
        <v>0</v>
      </c>
      <c r="T72" s="324">
        <f t="shared" si="3"/>
        <v>0</v>
      </c>
    </row>
    <row r="73" spans="1:20" ht="48" customHeight="1">
      <c r="A73" s="9"/>
      <c r="B73" s="10"/>
      <c r="C73" s="10"/>
      <c r="D73" s="10"/>
      <c r="E73" s="10"/>
      <c r="F73" s="186" t="s">
        <v>100</v>
      </c>
      <c r="G73" s="92"/>
      <c r="H73" s="92" t="s">
        <v>101</v>
      </c>
      <c r="I73" s="95">
        <v>3164744.86</v>
      </c>
      <c r="J73" s="234" t="s">
        <v>623</v>
      </c>
      <c r="K73" s="123" t="s">
        <v>101</v>
      </c>
      <c r="L73" s="95">
        <v>5480000</v>
      </c>
      <c r="M73" s="95">
        <v>6000000</v>
      </c>
      <c r="N73" s="217">
        <v>6100000</v>
      </c>
      <c r="O73" s="218"/>
      <c r="P73" s="219"/>
      <c r="Q73" s="220"/>
      <c r="R73" s="221">
        <v>6100000</v>
      </c>
      <c r="S73" s="248">
        <f t="shared" si="2"/>
        <v>2835255.14</v>
      </c>
      <c r="T73" s="324">
        <f t="shared" si="3"/>
        <v>520000</v>
      </c>
    </row>
    <row r="74" spans="1:20" ht="23.25" hidden="1" customHeight="1">
      <c r="A74" s="9"/>
      <c r="B74" s="10"/>
      <c r="C74" s="10"/>
      <c r="D74" s="10"/>
      <c r="E74" s="10"/>
      <c r="F74" s="174" t="s">
        <v>102</v>
      </c>
      <c r="G74" s="92"/>
      <c r="H74" s="92" t="s">
        <v>103</v>
      </c>
      <c r="I74" s="95">
        <f>SUM(I75)</f>
        <v>730107.57</v>
      </c>
      <c r="J74" s="222" t="s">
        <v>102</v>
      </c>
      <c r="K74" s="123" t="s">
        <v>103</v>
      </c>
      <c r="L74" s="95">
        <f>SUM(L75)</f>
        <v>1363043.05</v>
      </c>
      <c r="M74" s="95"/>
      <c r="N74" s="217"/>
      <c r="O74" s="218"/>
      <c r="P74" s="219"/>
      <c r="Q74" s="220"/>
      <c r="R74" s="221"/>
      <c r="S74" s="248">
        <f t="shared" si="2"/>
        <v>-730107.57</v>
      </c>
      <c r="T74" s="324">
        <f t="shared" si="3"/>
        <v>-1363043.05</v>
      </c>
    </row>
    <row r="75" spans="1:20" ht="22.5" hidden="1" customHeight="1">
      <c r="A75" s="9"/>
      <c r="B75" s="10"/>
      <c r="C75" s="10"/>
      <c r="D75" s="10"/>
      <c r="E75" s="10"/>
      <c r="F75" s="187" t="s">
        <v>104</v>
      </c>
      <c r="G75" s="92"/>
      <c r="H75" s="92" t="s">
        <v>105</v>
      </c>
      <c r="I75" s="95">
        <v>730107.57</v>
      </c>
      <c r="J75" s="145" t="s">
        <v>624</v>
      </c>
      <c r="K75" s="123" t="s">
        <v>631</v>
      </c>
      <c r="L75" s="95">
        <v>1363043.05</v>
      </c>
      <c r="M75" s="95"/>
      <c r="N75" s="217"/>
      <c r="O75" s="218"/>
      <c r="P75" s="219"/>
      <c r="Q75" s="220"/>
      <c r="R75" s="221"/>
      <c r="S75" s="248">
        <f t="shared" si="2"/>
        <v>-730107.57</v>
      </c>
      <c r="T75" s="324">
        <f t="shared" si="3"/>
        <v>-1363043.05</v>
      </c>
    </row>
    <row r="76" spans="1:20" ht="30" hidden="1" customHeight="1">
      <c r="A76" s="9"/>
      <c r="B76" s="10"/>
      <c r="C76" s="10"/>
      <c r="D76" s="10"/>
      <c r="E76" s="10"/>
      <c r="F76" s="188" t="s">
        <v>106</v>
      </c>
      <c r="G76" s="92"/>
      <c r="H76" s="92" t="s">
        <v>107</v>
      </c>
      <c r="I76" s="95">
        <f>SUM(I77)</f>
        <v>2200</v>
      </c>
      <c r="J76" s="235" t="s">
        <v>106</v>
      </c>
      <c r="K76" s="123" t="s">
        <v>107</v>
      </c>
      <c r="L76" s="95">
        <v>0</v>
      </c>
      <c r="M76" s="95"/>
      <c r="N76" s="217"/>
      <c r="O76" s="218"/>
      <c r="P76" s="219"/>
      <c r="Q76" s="220"/>
      <c r="R76" s="221"/>
      <c r="S76" s="248">
        <f t="shared" si="2"/>
        <v>-2200</v>
      </c>
      <c r="T76" s="324">
        <f t="shared" si="3"/>
        <v>0</v>
      </c>
    </row>
    <row r="77" spans="1:20" ht="21" hidden="1" customHeight="1">
      <c r="A77" s="9"/>
      <c r="B77" s="10"/>
      <c r="C77" s="10"/>
      <c r="D77" s="10"/>
      <c r="E77" s="10"/>
      <c r="F77" s="175" t="s">
        <v>108</v>
      </c>
      <c r="G77" s="92"/>
      <c r="H77" s="92" t="s">
        <v>109</v>
      </c>
      <c r="I77" s="95">
        <v>2200</v>
      </c>
      <c r="J77" s="126" t="s">
        <v>108</v>
      </c>
      <c r="K77" s="123" t="s">
        <v>632</v>
      </c>
      <c r="L77" s="95">
        <v>0</v>
      </c>
      <c r="M77" s="95"/>
      <c r="N77" s="217"/>
      <c r="O77" s="218"/>
      <c r="P77" s="219"/>
      <c r="Q77" s="220"/>
      <c r="R77" s="221"/>
      <c r="S77" s="248">
        <f t="shared" si="2"/>
        <v>-2200</v>
      </c>
      <c r="T77" s="324">
        <f t="shared" si="3"/>
        <v>0</v>
      </c>
    </row>
    <row r="78" spans="1:20" ht="43.9" hidden="1" customHeight="1">
      <c r="A78" s="9"/>
      <c r="B78" s="10"/>
      <c r="C78" s="10"/>
      <c r="D78" s="10"/>
      <c r="E78" s="10"/>
      <c r="F78" s="173" t="s">
        <v>110</v>
      </c>
      <c r="G78" s="92" t="s">
        <v>111</v>
      </c>
      <c r="H78" s="92" t="s">
        <v>112</v>
      </c>
      <c r="I78" s="95">
        <f>SUM(I79)</f>
        <v>0</v>
      </c>
      <c r="J78" s="95"/>
      <c r="K78" s="123"/>
      <c r="L78" s="95">
        <v>0</v>
      </c>
      <c r="M78" s="95"/>
      <c r="N78" s="217"/>
      <c r="O78" s="218"/>
      <c r="P78" s="219"/>
      <c r="Q78" s="220"/>
      <c r="R78" s="221"/>
      <c r="S78" s="248">
        <f t="shared" si="2"/>
        <v>0</v>
      </c>
      <c r="T78" s="324">
        <f t="shared" si="3"/>
        <v>0</v>
      </c>
    </row>
    <row r="79" spans="1:20" ht="27" hidden="1" customHeight="1">
      <c r="A79" s="9"/>
      <c r="B79" s="10"/>
      <c r="C79" s="10"/>
      <c r="D79" s="10"/>
      <c r="E79" s="10"/>
      <c r="F79" s="174" t="s">
        <v>113</v>
      </c>
      <c r="G79" s="92"/>
      <c r="H79" s="92" t="s">
        <v>114</v>
      </c>
      <c r="I79" s="95">
        <f>SUM(I80)</f>
        <v>0</v>
      </c>
      <c r="J79" s="95"/>
      <c r="K79" s="123"/>
      <c r="L79" s="95">
        <v>0</v>
      </c>
      <c r="M79" s="95"/>
      <c r="N79" s="217"/>
      <c r="O79" s="218"/>
      <c r="P79" s="219"/>
      <c r="Q79" s="220"/>
      <c r="R79" s="221"/>
      <c r="S79" s="248">
        <f t="shared" si="2"/>
        <v>0</v>
      </c>
      <c r="T79" s="324">
        <f t="shared" si="3"/>
        <v>0</v>
      </c>
    </row>
    <row r="80" spans="1:20" ht="20.45" hidden="1" customHeight="1">
      <c r="A80" s="9"/>
      <c r="B80" s="10"/>
      <c r="C80" s="10"/>
      <c r="D80" s="10"/>
      <c r="E80" s="10"/>
      <c r="F80" s="175" t="s">
        <v>115</v>
      </c>
      <c r="G80" s="92"/>
      <c r="H80" s="92" t="s">
        <v>116</v>
      </c>
      <c r="I80" s="95">
        <v>0</v>
      </c>
      <c r="J80" s="95"/>
      <c r="K80" s="123"/>
      <c r="L80" s="95">
        <v>0</v>
      </c>
      <c r="M80" s="95"/>
      <c r="N80" s="217"/>
      <c r="O80" s="218"/>
      <c r="P80" s="219"/>
      <c r="Q80" s="220"/>
      <c r="R80" s="221"/>
      <c r="S80" s="248">
        <f t="shared" si="2"/>
        <v>0</v>
      </c>
      <c r="T80" s="324">
        <f t="shared" si="3"/>
        <v>0</v>
      </c>
    </row>
    <row r="81" spans="1:20" ht="87.75" customHeight="1">
      <c r="A81" s="9"/>
      <c r="B81" s="10"/>
      <c r="C81" s="10"/>
      <c r="D81" s="10"/>
      <c r="E81" s="10"/>
      <c r="F81" s="181" t="s">
        <v>117</v>
      </c>
      <c r="G81" s="92"/>
      <c r="H81" s="92" t="s">
        <v>118</v>
      </c>
      <c r="I81" s="95">
        <v>11750210.08</v>
      </c>
      <c r="J81" s="227" t="s">
        <v>625</v>
      </c>
      <c r="K81" s="123" t="s">
        <v>112</v>
      </c>
      <c r="L81" s="95">
        <v>19735228.510000002</v>
      </c>
      <c r="M81" s="95">
        <v>52987291.68</v>
      </c>
      <c r="N81" s="217">
        <v>26966302.32</v>
      </c>
      <c r="O81" s="218"/>
      <c r="P81" s="219"/>
      <c r="Q81" s="220"/>
      <c r="R81" s="221">
        <v>26966302.32</v>
      </c>
      <c r="S81" s="248">
        <f t="shared" si="2"/>
        <v>41237081.600000001</v>
      </c>
      <c r="T81" s="324">
        <f t="shared" si="3"/>
        <v>33252063.169999998</v>
      </c>
    </row>
    <row r="82" spans="1:20" ht="45.75" hidden="1" customHeight="1">
      <c r="A82" s="9"/>
      <c r="B82" s="10"/>
      <c r="C82" s="10"/>
      <c r="D82" s="10"/>
      <c r="E82" s="10"/>
      <c r="F82" s="189" t="s">
        <v>119</v>
      </c>
      <c r="G82" s="92"/>
      <c r="H82" s="92" t="s">
        <v>120</v>
      </c>
      <c r="I82" s="95">
        <v>0</v>
      </c>
      <c r="J82" s="236" t="s">
        <v>119</v>
      </c>
      <c r="K82" s="123"/>
      <c r="L82" s="95"/>
      <c r="M82" s="95"/>
      <c r="N82" s="217"/>
      <c r="O82" s="218"/>
      <c r="P82" s="219"/>
      <c r="Q82" s="220"/>
      <c r="R82" s="221"/>
      <c r="S82" s="248">
        <f t="shared" si="2"/>
        <v>0</v>
      </c>
      <c r="T82" s="324">
        <f t="shared" si="3"/>
        <v>0</v>
      </c>
    </row>
    <row r="83" spans="1:20" ht="63.75" hidden="1" customHeight="1">
      <c r="A83" s="9"/>
      <c r="B83" s="10"/>
      <c r="C83" s="10"/>
      <c r="D83" s="10"/>
      <c r="E83" s="10"/>
      <c r="F83" s="189" t="s">
        <v>119</v>
      </c>
      <c r="G83" s="92"/>
      <c r="H83" s="92" t="s">
        <v>121</v>
      </c>
      <c r="I83" s="95">
        <v>213649.75</v>
      </c>
      <c r="J83" s="236" t="s">
        <v>119</v>
      </c>
      <c r="K83" s="123" t="s">
        <v>114</v>
      </c>
      <c r="L83" s="95">
        <f>SUM(L84+L85)</f>
        <v>2153174.91</v>
      </c>
      <c r="M83" s="95"/>
      <c r="N83" s="217"/>
      <c r="O83" s="218"/>
      <c r="P83" s="219"/>
      <c r="Q83" s="220"/>
      <c r="R83" s="221"/>
      <c r="S83" s="248">
        <f t="shared" si="2"/>
        <v>-213649.75</v>
      </c>
      <c r="T83" s="324">
        <f t="shared" si="3"/>
        <v>-2153174.91</v>
      </c>
    </row>
    <row r="84" spans="1:20" ht="63.75" hidden="1" customHeight="1">
      <c r="A84" s="9"/>
      <c r="B84" s="10"/>
      <c r="C84" s="10"/>
      <c r="D84" s="10"/>
      <c r="E84" s="10"/>
      <c r="F84" s="190" t="s">
        <v>33</v>
      </c>
      <c r="G84" s="92"/>
      <c r="H84" s="92" t="s">
        <v>33</v>
      </c>
      <c r="I84" s="95" t="s">
        <v>33</v>
      </c>
      <c r="J84" s="146" t="s">
        <v>626</v>
      </c>
      <c r="K84" s="123" t="s">
        <v>633</v>
      </c>
      <c r="L84" s="95">
        <v>0</v>
      </c>
      <c r="M84" s="95"/>
      <c r="N84" s="217"/>
      <c r="O84" s="218"/>
      <c r="P84" s="219"/>
      <c r="Q84" s="220"/>
      <c r="R84" s="221"/>
      <c r="S84" s="248" t="e">
        <f t="shared" si="2"/>
        <v>#VALUE!</v>
      </c>
      <c r="T84" s="324">
        <f t="shared" si="3"/>
        <v>0</v>
      </c>
    </row>
    <row r="85" spans="1:20" ht="63.75" hidden="1" customHeight="1">
      <c r="A85" s="9"/>
      <c r="B85" s="10"/>
      <c r="C85" s="10"/>
      <c r="D85" s="10"/>
      <c r="E85" s="10"/>
      <c r="F85" s="190" t="s">
        <v>33</v>
      </c>
      <c r="G85" s="92"/>
      <c r="H85" s="92" t="s">
        <v>33</v>
      </c>
      <c r="I85" s="95" t="s">
        <v>33</v>
      </c>
      <c r="J85" s="147" t="s">
        <v>626</v>
      </c>
      <c r="K85" s="123" t="s">
        <v>634</v>
      </c>
      <c r="L85" s="95">
        <v>2153174.91</v>
      </c>
      <c r="M85" s="95"/>
      <c r="N85" s="217"/>
      <c r="O85" s="218"/>
      <c r="P85" s="219"/>
      <c r="Q85" s="220"/>
      <c r="R85" s="221"/>
      <c r="S85" s="248" t="e">
        <f t="shared" si="2"/>
        <v>#VALUE!</v>
      </c>
      <c r="T85" s="324">
        <f t="shared" si="3"/>
        <v>-2153174.91</v>
      </c>
    </row>
    <row r="86" spans="1:20" ht="49.5" customHeight="1">
      <c r="A86" s="9"/>
      <c r="B86" s="10"/>
      <c r="C86" s="10"/>
      <c r="D86" s="10"/>
      <c r="E86" s="10"/>
      <c r="F86" s="191" t="s">
        <v>122</v>
      </c>
      <c r="G86" s="92"/>
      <c r="H86" s="92" t="s">
        <v>123</v>
      </c>
      <c r="I86" s="95">
        <v>31986035.920000002</v>
      </c>
      <c r="J86" s="144" t="s">
        <v>627</v>
      </c>
      <c r="K86" s="123" t="s">
        <v>118</v>
      </c>
      <c r="L86" s="95">
        <v>42640729.270000003</v>
      </c>
      <c r="M86" s="95">
        <v>32355468.460000001</v>
      </c>
      <c r="N86" s="217">
        <v>33020778.219999999</v>
      </c>
      <c r="O86" s="218"/>
      <c r="P86" s="219"/>
      <c r="Q86" s="220"/>
      <c r="R86" s="221">
        <v>33511728.850000001</v>
      </c>
      <c r="S86" s="248">
        <f t="shared" si="2"/>
        <v>369432.53999999911</v>
      </c>
      <c r="T86" s="324">
        <f t="shared" si="3"/>
        <v>-10285260.810000002</v>
      </c>
    </row>
    <row r="87" spans="1:20" ht="48" hidden="1" customHeight="1">
      <c r="A87" s="9"/>
      <c r="B87" s="10"/>
      <c r="C87" s="10"/>
      <c r="D87" s="10"/>
      <c r="E87" s="10"/>
      <c r="F87" s="189" t="s">
        <v>124</v>
      </c>
      <c r="G87" s="92"/>
      <c r="H87" s="92" t="s">
        <v>562</v>
      </c>
      <c r="I87" s="95">
        <f>SUM(I88)</f>
        <v>8061751.8799999999</v>
      </c>
      <c r="J87" s="128" t="s">
        <v>124</v>
      </c>
      <c r="K87" s="123" t="s">
        <v>635</v>
      </c>
      <c r="L87" s="95">
        <f>SUM(L88)</f>
        <v>8146709.7000000002</v>
      </c>
      <c r="M87" s="95"/>
      <c r="N87" s="217"/>
      <c r="O87" s="218"/>
      <c r="P87" s="219"/>
      <c r="Q87" s="220"/>
      <c r="R87" s="221"/>
      <c r="S87" s="248">
        <f t="shared" si="2"/>
        <v>-8061751.8799999999</v>
      </c>
      <c r="T87" s="324">
        <f t="shared" si="3"/>
        <v>-8146709.7000000002</v>
      </c>
    </row>
    <row r="88" spans="1:20" ht="43.5" hidden="1" customHeight="1">
      <c r="A88" s="9"/>
      <c r="B88" s="10"/>
      <c r="C88" s="10"/>
      <c r="D88" s="10"/>
      <c r="E88" s="10"/>
      <c r="F88" s="91" t="s">
        <v>561</v>
      </c>
      <c r="G88" s="92"/>
      <c r="H88" s="92" t="s">
        <v>125</v>
      </c>
      <c r="I88" s="95">
        <v>8061751.8799999999</v>
      </c>
      <c r="J88" s="144" t="s">
        <v>561</v>
      </c>
      <c r="K88" s="123" t="s">
        <v>636</v>
      </c>
      <c r="L88" s="95">
        <v>8146709.7000000002</v>
      </c>
      <c r="M88" s="95"/>
      <c r="N88" s="217"/>
      <c r="O88" s="218"/>
      <c r="P88" s="219"/>
      <c r="Q88" s="220"/>
      <c r="R88" s="221"/>
      <c r="S88" s="248">
        <f t="shared" si="2"/>
        <v>-8061751.8799999999</v>
      </c>
      <c r="T88" s="324">
        <f t="shared" si="3"/>
        <v>-8146709.7000000002</v>
      </c>
    </row>
    <row r="89" spans="1:20" ht="48" hidden="1" customHeight="1">
      <c r="A89" s="9"/>
      <c r="B89" s="10"/>
      <c r="C89" s="10"/>
      <c r="D89" s="10"/>
      <c r="E89" s="10"/>
      <c r="F89" s="192" t="s">
        <v>574</v>
      </c>
      <c r="G89" s="92"/>
      <c r="H89" s="92" t="s">
        <v>563</v>
      </c>
      <c r="I89" s="95">
        <f>SUM(I90)</f>
        <v>0</v>
      </c>
      <c r="J89" s="95"/>
      <c r="K89" s="123"/>
      <c r="L89" s="95">
        <v>0</v>
      </c>
      <c r="M89" s="95"/>
      <c r="N89" s="217"/>
      <c r="O89" s="218"/>
      <c r="P89" s="219"/>
      <c r="Q89" s="220"/>
      <c r="R89" s="221"/>
      <c r="S89" s="248">
        <f t="shared" si="2"/>
        <v>0</v>
      </c>
      <c r="T89" s="324">
        <f t="shared" si="3"/>
        <v>0</v>
      </c>
    </row>
    <row r="90" spans="1:20" ht="33" hidden="1" customHeight="1">
      <c r="A90" s="9"/>
      <c r="B90" s="10"/>
      <c r="C90" s="10"/>
      <c r="D90" s="10"/>
      <c r="E90" s="10"/>
      <c r="F90" s="91" t="s">
        <v>564</v>
      </c>
      <c r="G90" s="92"/>
      <c r="H90" s="92" t="s">
        <v>565</v>
      </c>
      <c r="I90" s="95">
        <v>0</v>
      </c>
      <c r="J90" s="95"/>
      <c r="K90" s="123"/>
      <c r="L90" s="95">
        <v>0</v>
      </c>
      <c r="M90" s="95"/>
      <c r="N90" s="217"/>
      <c r="O90" s="218"/>
      <c r="P90" s="219"/>
      <c r="Q90" s="220"/>
      <c r="R90" s="221"/>
      <c r="S90" s="248">
        <f t="shared" si="2"/>
        <v>0</v>
      </c>
      <c r="T90" s="324">
        <f t="shared" si="3"/>
        <v>0</v>
      </c>
    </row>
    <row r="91" spans="1:20" ht="46.5" hidden="1" customHeight="1">
      <c r="A91" s="9"/>
      <c r="B91" s="10"/>
      <c r="C91" s="10"/>
      <c r="D91" s="10"/>
      <c r="E91" s="10"/>
      <c r="F91" s="150" t="s">
        <v>33</v>
      </c>
      <c r="G91" s="92"/>
      <c r="H91" s="92" t="s">
        <v>33</v>
      </c>
      <c r="I91" s="95" t="s">
        <v>33</v>
      </c>
      <c r="J91" s="237" t="s">
        <v>574</v>
      </c>
      <c r="K91" s="123" t="s">
        <v>637</v>
      </c>
      <c r="L91" s="95">
        <f>SUM(L92)</f>
        <v>0</v>
      </c>
      <c r="M91" s="95"/>
      <c r="N91" s="217"/>
      <c r="O91" s="218"/>
      <c r="P91" s="219"/>
      <c r="Q91" s="220"/>
      <c r="R91" s="221"/>
      <c r="S91" s="248" t="e">
        <f t="shared" si="2"/>
        <v>#VALUE!</v>
      </c>
      <c r="T91" s="324">
        <f t="shared" si="3"/>
        <v>0</v>
      </c>
    </row>
    <row r="92" spans="1:20" ht="42.75" hidden="1" customHeight="1">
      <c r="A92" s="9"/>
      <c r="B92" s="10"/>
      <c r="C92" s="10"/>
      <c r="D92" s="10"/>
      <c r="E92" s="10"/>
      <c r="F92" s="150" t="s">
        <v>33</v>
      </c>
      <c r="G92" s="92"/>
      <c r="H92" s="92" t="s">
        <v>33</v>
      </c>
      <c r="I92" s="95" t="s">
        <v>33</v>
      </c>
      <c r="J92" s="151" t="s">
        <v>564</v>
      </c>
      <c r="K92" s="123" t="s">
        <v>638</v>
      </c>
      <c r="L92" s="95">
        <v>0</v>
      </c>
      <c r="M92" s="95"/>
      <c r="N92" s="217"/>
      <c r="O92" s="218"/>
      <c r="P92" s="219"/>
      <c r="Q92" s="220"/>
      <c r="R92" s="221"/>
      <c r="S92" s="248" t="e">
        <f t="shared" si="2"/>
        <v>#VALUE!</v>
      </c>
      <c r="T92" s="324">
        <f t="shared" si="3"/>
        <v>0</v>
      </c>
    </row>
    <row r="93" spans="1:20" ht="42.75" hidden="1" customHeight="1">
      <c r="A93" s="9"/>
      <c r="B93" s="10"/>
      <c r="C93" s="10"/>
      <c r="D93" s="10"/>
      <c r="E93" s="10"/>
      <c r="F93" s="150" t="s">
        <v>33</v>
      </c>
      <c r="G93" s="92"/>
      <c r="H93" s="92" t="s">
        <v>33</v>
      </c>
      <c r="I93" s="95" t="s">
        <v>33</v>
      </c>
      <c r="J93" s="237" t="s">
        <v>628</v>
      </c>
      <c r="K93" s="123" t="s">
        <v>127</v>
      </c>
      <c r="L93" s="95">
        <f>SUM(L94)</f>
        <v>0</v>
      </c>
      <c r="M93" s="95"/>
      <c r="N93" s="217"/>
      <c r="O93" s="218"/>
      <c r="P93" s="219"/>
      <c r="Q93" s="220"/>
      <c r="R93" s="221"/>
      <c r="S93" s="248" t="e">
        <f t="shared" si="2"/>
        <v>#VALUE!</v>
      </c>
      <c r="T93" s="324">
        <f t="shared" si="3"/>
        <v>0</v>
      </c>
    </row>
    <row r="94" spans="1:20" ht="64.5" hidden="1" customHeight="1">
      <c r="A94" s="9"/>
      <c r="B94" s="10"/>
      <c r="C94" s="10"/>
      <c r="D94" s="10"/>
      <c r="E94" s="10"/>
      <c r="F94" s="150" t="s">
        <v>33</v>
      </c>
      <c r="G94" s="92"/>
      <c r="H94" s="92" t="s">
        <v>33</v>
      </c>
      <c r="I94" s="95" t="s">
        <v>33</v>
      </c>
      <c r="J94" s="151" t="s">
        <v>629</v>
      </c>
      <c r="K94" s="123" t="s">
        <v>639</v>
      </c>
      <c r="L94" s="95">
        <v>0</v>
      </c>
      <c r="M94" s="95"/>
      <c r="N94" s="217"/>
      <c r="O94" s="218"/>
      <c r="P94" s="219"/>
      <c r="Q94" s="220"/>
      <c r="R94" s="221"/>
      <c r="S94" s="248" t="e">
        <f t="shared" si="2"/>
        <v>#VALUE!</v>
      </c>
      <c r="T94" s="324">
        <f t="shared" si="3"/>
        <v>0</v>
      </c>
    </row>
    <row r="95" spans="1:20" ht="63.75" hidden="1" customHeight="1">
      <c r="A95" s="39"/>
      <c r="B95" s="10"/>
      <c r="C95" s="10"/>
      <c r="D95" s="10"/>
      <c r="E95" s="10"/>
      <c r="F95" s="175" t="s">
        <v>126</v>
      </c>
      <c r="G95" s="92" t="s">
        <v>11</v>
      </c>
      <c r="H95" s="92" t="s">
        <v>127</v>
      </c>
      <c r="I95" s="96">
        <f>SUM(I97+I98)</f>
        <v>293309.92</v>
      </c>
      <c r="J95" s="238" t="s">
        <v>126</v>
      </c>
      <c r="K95" s="123" t="s">
        <v>135</v>
      </c>
      <c r="L95" s="96">
        <f>SUM(L98)</f>
        <v>376210</v>
      </c>
      <c r="M95" s="96"/>
      <c r="N95" s="217"/>
      <c r="O95" s="239"/>
      <c r="P95" s="220"/>
      <c r="Q95" s="220"/>
      <c r="R95" s="221"/>
      <c r="S95" s="248">
        <f t="shared" si="2"/>
        <v>-293309.92</v>
      </c>
      <c r="T95" s="324">
        <f t="shared" si="3"/>
        <v>-376210</v>
      </c>
    </row>
    <row r="96" spans="1:20" ht="30" hidden="1">
      <c r="A96" s="39"/>
      <c r="B96" s="10"/>
      <c r="C96" s="10"/>
      <c r="D96" s="10"/>
      <c r="E96" s="10"/>
      <c r="F96" s="173" t="s">
        <v>128</v>
      </c>
      <c r="G96" s="92" t="s">
        <v>23</v>
      </c>
      <c r="H96" s="92" t="s">
        <v>129</v>
      </c>
      <c r="I96" s="96"/>
      <c r="J96" s="161"/>
      <c r="K96" s="124"/>
      <c r="L96" s="96"/>
      <c r="M96" s="96"/>
      <c r="N96" s="217"/>
      <c r="O96" s="239"/>
      <c r="P96" s="220"/>
      <c r="Q96" s="220"/>
      <c r="R96" s="221"/>
      <c r="S96" s="248">
        <f t="shared" si="2"/>
        <v>0</v>
      </c>
      <c r="T96" s="324">
        <f t="shared" si="3"/>
        <v>0</v>
      </c>
    </row>
    <row r="97" spans="1:20" ht="52.5" hidden="1" customHeight="1">
      <c r="A97" s="39"/>
      <c r="B97" s="10"/>
      <c r="C97" s="10"/>
      <c r="D97" s="10"/>
      <c r="E97" s="10"/>
      <c r="F97" s="175" t="s">
        <v>130</v>
      </c>
      <c r="G97" s="92"/>
      <c r="H97" s="92" t="s">
        <v>131</v>
      </c>
      <c r="I97" s="96">
        <v>46099.4</v>
      </c>
      <c r="J97" s="139" t="s">
        <v>33</v>
      </c>
      <c r="K97" s="123" t="s">
        <v>33</v>
      </c>
      <c r="L97" s="96"/>
      <c r="M97" s="96"/>
      <c r="N97" s="217"/>
      <c r="O97" s="239"/>
      <c r="P97" s="220"/>
      <c r="Q97" s="220"/>
      <c r="R97" s="221"/>
      <c r="S97" s="248">
        <f t="shared" si="2"/>
        <v>-46099.4</v>
      </c>
      <c r="T97" s="324">
        <f t="shared" si="3"/>
        <v>0</v>
      </c>
    </row>
    <row r="98" spans="1:20" ht="61.5" hidden="1" customHeight="1">
      <c r="A98" s="39"/>
      <c r="B98" s="10"/>
      <c r="C98" s="10"/>
      <c r="D98" s="10"/>
      <c r="E98" s="10"/>
      <c r="F98" s="175" t="s">
        <v>132</v>
      </c>
      <c r="G98" s="92" t="s">
        <v>23</v>
      </c>
      <c r="H98" s="92" t="s">
        <v>133</v>
      </c>
      <c r="I98" s="96">
        <v>247210.52</v>
      </c>
      <c r="J98" s="128" t="s">
        <v>630</v>
      </c>
      <c r="K98" s="123" t="s">
        <v>640</v>
      </c>
      <c r="L98" s="96">
        <v>376210</v>
      </c>
      <c r="M98" s="96"/>
      <c r="N98" s="217"/>
      <c r="O98" s="239"/>
      <c r="P98" s="220"/>
      <c r="Q98" s="220"/>
      <c r="R98" s="221"/>
      <c r="S98" s="248">
        <f t="shared" si="2"/>
        <v>-247210.52</v>
      </c>
      <c r="T98" s="324">
        <f t="shared" si="3"/>
        <v>-376210</v>
      </c>
    </row>
    <row r="99" spans="1:20" ht="43.15" hidden="1" customHeight="1">
      <c r="A99" s="39"/>
      <c r="B99" s="10"/>
      <c r="C99" s="10"/>
      <c r="D99" s="10"/>
      <c r="E99" s="10"/>
      <c r="F99" s="193" t="s">
        <v>134</v>
      </c>
      <c r="G99" s="92"/>
      <c r="H99" s="92" t="s">
        <v>135</v>
      </c>
      <c r="I99" s="96">
        <v>0</v>
      </c>
      <c r="J99" s="139"/>
      <c r="K99" s="123"/>
      <c r="L99" s="96">
        <f>SUM(L100)</f>
        <v>0</v>
      </c>
      <c r="M99" s="96"/>
      <c r="N99" s="217"/>
      <c r="O99" s="239"/>
      <c r="P99" s="220"/>
      <c r="Q99" s="220"/>
      <c r="R99" s="221"/>
      <c r="S99" s="248">
        <f t="shared" si="2"/>
        <v>0</v>
      </c>
      <c r="T99" s="324">
        <f t="shared" si="3"/>
        <v>0</v>
      </c>
    </row>
    <row r="100" spans="1:20" ht="37.15" hidden="1" customHeight="1">
      <c r="A100" s="39"/>
      <c r="B100" s="10"/>
      <c r="C100" s="10"/>
      <c r="D100" s="10"/>
      <c r="E100" s="10"/>
      <c r="F100" s="194" t="s">
        <v>136</v>
      </c>
      <c r="G100" s="92"/>
      <c r="H100" s="92" t="s">
        <v>137</v>
      </c>
      <c r="I100" s="96">
        <v>0</v>
      </c>
      <c r="J100" s="139"/>
      <c r="K100" s="123"/>
      <c r="L100" s="96">
        <v>0</v>
      </c>
      <c r="M100" s="96"/>
      <c r="N100" s="217"/>
      <c r="O100" s="239"/>
      <c r="P100" s="220"/>
      <c r="Q100" s="220"/>
      <c r="R100" s="221"/>
      <c r="S100" s="248">
        <f t="shared" si="2"/>
        <v>0</v>
      </c>
      <c r="T100" s="324">
        <f t="shared" si="3"/>
        <v>0</v>
      </c>
    </row>
    <row r="101" spans="1:20" ht="87" customHeight="1">
      <c r="A101" s="39"/>
      <c r="B101" s="10"/>
      <c r="C101" s="10"/>
      <c r="D101" s="10"/>
      <c r="E101" s="10"/>
      <c r="F101" s="195" t="s">
        <v>679</v>
      </c>
      <c r="G101" s="92"/>
      <c r="H101" s="92" t="s">
        <v>127</v>
      </c>
      <c r="I101" s="96">
        <v>1399682.01</v>
      </c>
      <c r="J101" s="117" t="s">
        <v>126</v>
      </c>
      <c r="K101" s="123" t="s">
        <v>127</v>
      </c>
      <c r="L101" s="96">
        <v>1700877</v>
      </c>
      <c r="M101" s="96">
        <v>2159482</v>
      </c>
      <c r="N101" s="217">
        <v>2245966</v>
      </c>
      <c r="O101" s="239"/>
      <c r="P101" s="220"/>
      <c r="Q101" s="220"/>
      <c r="R101" s="221">
        <v>2336381</v>
      </c>
      <c r="S101" s="248">
        <f t="shared" si="2"/>
        <v>759799.99</v>
      </c>
      <c r="T101" s="324">
        <f t="shared" si="3"/>
        <v>458605</v>
      </c>
    </row>
    <row r="102" spans="1:20" s="296" customFormat="1" ht="48.75" customHeight="1">
      <c r="A102" s="39"/>
      <c r="B102" s="10"/>
      <c r="C102" s="10"/>
      <c r="D102" s="10"/>
      <c r="E102" s="10"/>
      <c r="F102" s="323" t="s">
        <v>33</v>
      </c>
      <c r="G102" s="92"/>
      <c r="H102" s="92" t="s">
        <v>33</v>
      </c>
      <c r="I102" s="95" t="s">
        <v>33</v>
      </c>
      <c r="J102" s="117" t="s">
        <v>759</v>
      </c>
      <c r="K102" s="123" t="s">
        <v>760</v>
      </c>
      <c r="L102" s="96">
        <v>5036893.07</v>
      </c>
      <c r="M102" s="311" t="s">
        <v>33</v>
      </c>
      <c r="N102" s="217" t="s">
        <v>33</v>
      </c>
      <c r="O102" s="239"/>
      <c r="P102" s="220"/>
      <c r="Q102" s="220"/>
      <c r="R102" s="315" t="s">
        <v>33</v>
      </c>
      <c r="S102" s="248">
        <v>0</v>
      </c>
      <c r="T102" s="324">
        <v>0</v>
      </c>
    </row>
    <row r="103" spans="1:20" s="296" customFormat="1" ht="77.25" customHeight="1">
      <c r="A103" s="39"/>
      <c r="B103" s="10"/>
      <c r="C103" s="10"/>
      <c r="D103" s="10"/>
      <c r="E103" s="10"/>
      <c r="F103" s="323" t="s">
        <v>33</v>
      </c>
      <c r="G103" s="92"/>
      <c r="H103" s="92" t="s">
        <v>33</v>
      </c>
      <c r="I103" s="95" t="s">
        <v>33</v>
      </c>
      <c r="J103" s="117" t="s">
        <v>761</v>
      </c>
      <c r="K103" s="123" t="s">
        <v>762</v>
      </c>
      <c r="L103" s="96">
        <v>54000</v>
      </c>
      <c r="M103" s="311" t="s">
        <v>33</v>
      </c>
      <c r="N103" s="217" t="s">
        <v>33</v>
      </c>
      <c r="O103" s="239"/>
      <c r="P103" s="220"/>
      <c r="Q103" s="220"/>
      <c r="R103" s="315" t="s">
        <v>33</v>
      </c>
      <c r="S103" s="248">
        <v>0</v>
      </c>
      <c r="T103" s="324">
        <v>0</v>
      </c>
    </row>
    <row r="104" spans="1:20" s="1" customFormat="1" ht="51.75" customHeight="1">
      <c r="A104" s="19" t="s">
        <v>138</v>
      </c>
      <c r="B104" s="21"/>
      <c r="C104" s="21"/>
      <c r="D104" s="21"/>
      <c r="E104" s="21"/>
      <c r="F104" s="11" t="s">
        <v>139</v>
      </c>
      <c r="G104" s="28" t="s">
        <v>11</v>
      </c>
      <c r="H104" s="28" t="s">
        <v>140</v>
      </c>
      <c r="I104" s="81">
        <f>SUM(I105+I119+I130+I153+I154+I155)</f>
        <v>55969422.539999999</v>
      </c>
      <c r="J104" s="115" t="s">
        <v>641</v>
      </c>
      <c r="K104" s="122" t="s">
        <v>140</v>
      </c>
      <c r="L104" s="81">
        <f>SUM(L105+L119+L130+L153+L154+L155)</f>
        <v>103889614.46000001</v>
      </c>
      <c r="M104" s="81">
        <f>SUM(M105+M119+M130+M153+M154)</f>
        <v>77785085.480000004</v>
      </c>
      <c r="N104" s="166">
        <f>SUM(N105+N119+N130+N153)</f>
        <v>83070344.5</v>
      </c>
      <c r="O104" s="87"/>
      <c r="P104" s="80"/>
      <c r="Q104" s="80"/>
      <c r="R104" s="170">
        <f>SUM(R105+R119+R130+R153)</f>
        <v>87903244.5</v>
      </c>
      <c r="S104" s="248">
        <f t="shared" si="2"/>
        <v>21815662.940000005</v>
      </c>
      <c r="T104" s="324">
        <f t="shared" si="3"/>
        <v>-26104528.980000004</v>
      </c>
    </row>
    <row r="105" spans="1:20" ht="49.5" customHeight="1">
      <c r="A105" s="9"/>
      <c r="B105" s="10"/>
      <c r="C105" s="10"/>
      <c r="D105" s="10"/>
      <c r="E105" s="10"/>
      <c r="F105" s="181" t="s">
        <v>141</v>
      </c>
      <c r="G105" s="92" t="s">
        <v>111</v>
      </c>
      <c r="H105" s="92" t="s">
        <v>142</v>
      </c>
      <c r="I105" s="96">
        <v>32805303.899999999</v>
      </c>
      <c r="J105" s="227" t="s">
        <v>642</v>
      </c>
      <c r="K105" s="123" t="s">
        <v>142</v>
      </c>
      <c r="L105" s="96">
        <v>63824000</v>
      </c>
      <c r="M105" s="96">
        <v>47879529.219999999</v>
      </c>
      <c r="N105" s="217">
        <v>51694401.149999999</v>
      </c>
      <c r="O105" s="239"/>
      <c r="P105" s="220"/>
      <c r="Q105" s="220"/>
      <c r="R105" s="221">
        <v>54700650</v>
      </c>
      <c r="S105" s="248">
        <f t="shared" si="2"/>
        <v>15074225.32</v>
      </c>
      <c r="T105" s="324">
        <f t="shared" si="3"/>
        <v>-15944470.780000001</v>
      </c>
    </row>
    <row r="106" spans="1:20" ht="38.25" hidden="1" customHeight="1">
      <c r="A106" s="9"/>
      <c r="B106" s="10"/>
      <c r="C106" s="10"/>
      <c r="D106" s="10"/>
      <c r="E106" s="10"/>
      <c r="F106" s="174" t="s">
        <v>143</v>
      </c>
      <c r="G106" s="92"/>
      <c r="H106" s="92" t="s">
        <v>144</v>
      </c>
      <c r="I106" s="96">
        <f>SUM(I107+I109+I110+I111+I113+I114+I117+I118)</f>
        <v>7020397.25</v>
      </c>
      <c r="J106" s="222" t="s">
        <v>143</v>
      </c>
      <c r="K106" s="123" t="s">
        <v>144</v>
      </c>
      <c r="L106" s="96">
        <f>SUM(L107:L116)</f>
        <v>13278888.959999999</v>
      </c>
      <c r="M106" s="96"/>
      <c r="N106" s="217"/>
      <c r="O106" s="239"/>
      <c r="P106" s="220"/>
      <c r="Q106" s="220"/>
      <c r="R106" s="221"/>
      <c r="S106" s="248">
        <f t="shared" si="2"/>
        <v>-7020397.25</v>
      </c>
      <c r="T106" s="324">
        <f t="shared" si="3"/>
        <v>-13278888.959999999</v>
      </c>
    </row>
    <row r="107" spans="1:20" ht="35.25" hidden="1" customHeight="1">
      <c r="A107" s="9"/>
      <c r="B107" s="10"/>
      <c r="C107" s="10"/>
      <c r="D107" s="10"/>
      <c r="E107" s="10"/>
      <c r="F107" s="177" t="s">
        <v>145</v>
      </c>
      <c r="G107" s="92" t="s">
        <v>111</v>
      </c>
      <c r="H107" s="92" t="s">
        <v>146</v>
      </c>
      <c r="I107" s="96">
        <v>438163.37</v>
      </c>
      <c r="J107" s="142" t="s">
        <v>145</v>
      </c>
      <c r="K107" s="123" t="s">
        <v>146</v>
      </c>
      <c r="L107" s="96">
        <v>230605.03</v>
      </c>
      <c r="M107" s="96"/>
      <c r="N107" s="217"/>
      <c r="O107" s="239"/>
      <c r="P107" s="220"/>
      <c r="Q107" s="220"/>
      <c r="R107" s="221"/>
      <c r="S107" s="248">
        <f t="shared" si="2"/>
        <v>-438163.37</v>
      </c>
      <c r="T107" s="324">
        <f t="shared" si="3"/>
        <v>-230605.03</v>
      </c>
    </row>
    <row r="108" spans="1:20" ht="14.45" hidden="1" customHeight="1">
      <c r="A108" s="9"/>
      <c r="B108" s="10"/>
      <c r="C108" s="10"/>
      <c r="D108" s="10"/>
      <c r="E108" s="10"/>
      <c r="F108" s="177" t="s">
        <v>147</v>
      </c>
      <c r="G108" s="92"/>
      <c r="H108" s="92" t="s">
        <v>148</v>
      </c>
      <c r="I108" s="96">
        <v>0</v>
      </c>
      <c r="J108" s="139"/>
      <c r="K108" s="123"/>
      <c r="L108" s="96">
        <v>0</v>
      </c>
      <c r="M108" s="96"/>
      <c r="N108" s="217"/>
      <c r="O108" s="239"/>
      <c r="P108" s="220"/>
      <c r="Q108" s="220"/>
      <c r="R108" s="221"/>
      <c r="S108" s="248">
        <f t="shared" si="2"/>
        <v>0</v>
      </c>
      <c r="T108" s="324">
        <f t="shared" si="3"/>
        <v>0</v>
      </c>
    </row>
    <row r="109" spans="1:20" ht="32.25" hidden="1" customHeight="1">
      <c r="A109" s="9"/>
      <c r="B109" s="10"/>
      <c r="C109" s="10"/>
      <c r="D109" s="10"/>
      <c r="E109" s="10"/>
      <c r="F109" s="177" t="s">
        <v>149</v>
      </c>
      <c r="G109" s="92"/>
      <c r="H109" s="92" t="s">
        <v>150</v>
      </c>
      <c r="I109" s="96">
        <v>0</v>
      </c>
      <c r="J109" s="142" t="s">
        <v>149</v>
      </c>
      <c r="K109" s="123" t="s">
        <v>150</v>
      </c>
      <c r="L109" s="96">
        <v>0</v>
      </c>
      <c r="M109" s="96"/>
      <c r="N109" s="217"/>
      <c r="O109" s="239"/>
      <c r="P109" s="220"/>
      <c r="Q109" s="220"/>
      <c r="R109" s="221"/>
      <c r="S109" s="248">
        <f t="shared" si="2"/>
        <v>0</v>
      </c>
      <c r="T109" s="324">
        <f t="shared" si="3"/>
        <v>0</v>
      </c>
    </row>
    <row r="110" spans="1:20" ht="29.25" hidden="1" customHeight="1">
      <c r="A110" s="9"/>
      <c r="B110" s="10"/>
      <c r="C110" s="10"/>
      <c r="D110" s="10"/>
      <c r="E110" s="10"/>
      <c r="F110" s="177" t="s">
        <v>151</v>
      </c>
      <c r="G110" s="92"/>
      <c r="H110" s="92" t="s">
        <v>152</v>
      </c>
      <c r="I110" s="96">
        <v>155951</v>
      </c>
      <c r="J110" s="142" t="s">
        <v>151</v>
      </c>
      <c r="K110" s="123" t="s">
        <v>152</v>
      </c>
      <c r="L110" s="96">
        <v>150000</v>
      </c>
      <c r="M110" s="96"/>
      <c r="N110" s="217"/>
      <c r="O110" s="239"/>
      <c r="P110" s="220"/>
      <c r="Q110" s="220"/>
      <c r="R110" s="221"/>
      <c r="S110" s="248">
        <f t="shared" si="2"/>
        <v>-155951</v>
      </c>
      <c r="T110" s="324">
        <f t="shared" si="3"/>
        <v>-150000</v>
      </c>
    </row>
    <row r="111" spans="1:20" ht="44.25" hidden="1" customHeight="1">
      <c r="A111" s="9"/>
      <c r="B111" s="10"/>
      <c r="C111" s="10"/>
      <c r="D111" s="10"/>
      <c r="E111" s="10"/>
      <c r="F111" s="177" t="s">
        <v>31</v>
      </c>
      <c r="G111" s="92" t="s">
        <v>111</v>
      </c>
      <c r="H111" s="92" t="s">
        <v>153</v>
      </c>
      <c r="I111" s="96">
        <v>6416181.8799999999</v>
      </c>
      <c r="J111" s="142" t="s">
        <v>31</v>
      </c>
      <c r="K111" s="123" t="s">
        <v>153</v>
      </c>
      <c r="L111" s="96">
        <v>12780848.93</v>
      </c>
      <c r="M111" s="96"/>
      <c r="N111" s="217"/>
      <c r="O111" s="239"/>
      <c r="P111" s="220"/>
      <c r="Q111" s="220"/>
      <c r="R111" s="221"/>
      <c r="S111" s="248">
        <f t="shared" si="2"/>
        <v>-6416181.8799999999</v>
      </c>
      <c r="T111" s="324">
        <f t="shared" si="3"/>
        <v>-12780848.93</v>
      </c>
    </row>
    <row r="112" spans="1:20" ht="26.25" hidden="1" customHeight="1">
      <c r="A112" s="9"/>
      <c r="B112" s="10"/>
      <c r="C112" s="10"/>
      <c r="D112" s="10"/>
      <c r="E112" s="10"/>
      <c r="F112" s="127" t="s">
        <v>33</v>
      </c>
      <c r="G112" s="92"/>
      <c r="H112" s="92" t="s">
        <v>33</v>
      </c>
      <c r="I112" s="96" t="s">
        <v>33</v>
      </c>
      <c r="J112" s="142" t="s">
        <v>604</v>
      </c>
      <c r="K112" s="123" t="s">
        <v>649</v>
      </c>
      <c r="L112" s="96">
        <v>117435</v>
      </c>
      <c r="M112" s="96"/>
      <c r="N112" s="217"/>
      <c r="O112" s="239"/>
      <c r="P112" s="220"/>
      <c r="Q112" s="220"/>
      <c r="R112" s="221"/>
      <c r="S112" s="248" t="e">
        <f t="shared" si="2"/>
        <v>#VALUE!</v>
      </c>
      <c r="T112" s="324">
        <f t="shared" si="3"/>
        <v>-117435</v>
      </c>
    </row>
    <row r="113" spans="1:20" ht="35.25" hidden="1" customHeight="1">
      <c r="A113" s="9"/>
      <c r="B113" s="10"/>
      <c r="C113" s="10"/>
      <c r="D113" s="10"/>
      <c r="E113" s="10"/>
      <c r="F113" s="101" t="s">
        <v>154</v>
      </c>
      <c r="G113" s="97"/>
      <c r="H113" s="97" t="s">
        <v>155</v>
      </c>
      <c r="I113" s="96">
        <v>10101</v>
      </c>
      <c r="J113" s="95" t="s">
        <v>33</v>
      </c>
      <c r="K113" s="123" t="s">
        <v>33</v>
      </c>
      <c r="L113" s="96">
        <v>0</v>
      </c>
      <c r="M113" s="96"/>
      <c r="N113" s="217"/>
      <c r="O113" s="239"/>
      <c r="P113" s="220"/>
      <c r="Q113" s="220"/>
      <c r="R113" s="221"/>
      <c r="S113" s="248">
        <f t="shared" si="2"/>
        <v>-10101</v>
      </c>
      <c r="T113" s="324">
        <f t="shared" si="3"/>
        <v>0</v>
      </c>
    </row>
    <row r="114" spans="1:20" ht="27.75" hidden="1" customHeight="1">
      <c r="A114" s="9"/>
      <c r="B114" s="10"/>
      <c r="C114" s="10"/>
      <c r="D114" s="10"/>
      <c r="E114" s="10"/>
      <c r="F114" s="101" t="s">
        <v>156</v>
      </c>
      <c r="G114" s="97"/>
      <c r="H114" s="97" t="s">
        <v>157</v>
      </c>
      <c r="I114" s="96">
        <v>0</v>
      </c>
      <c r="J114" s="95" t="s">
        <v>33</v>
      </c>
      <c r="K114" s="123"/>
      <c r="L114" s="96">
        <v>0</v>
      </c>
      <c r="M114" s="96"/>
      <c r="N114" s="217"/>
      <c r="O114" s="239"/>
      <c r="P114" s="220"/>
      <c r="Q114" s="220"/>
      <c r="R114" s="221"/>
      <c r="S114" s="248">
        <f t="shared" si="2"/>
        <v>0</v>
      </c>
      <c r="T114" s="324">
        <f t="shared" si="3"/>
        <v>0</v>
      </c>
    </row>
    <row r="115" spans="1:20" ht="0.75" hidden="1" customHeight="1">
      <c r="A115" s="9"/>
      <c r="B115" s="10"/>
      <c r="C115" s="10"/>
      <c r="D115" s="10"/>
      <c r="E115" s="10"/>
      <c r="F115" s="154" t="s">
        <v>158</v>
      </c>
      <c r="G115" s="97"/>
      <c r="H115" s="97" t="s">
        <v>159</v>
      </c>
      <c r="I115" s="96">
        <v>0</v>
      </c>
      <c r="J115" s="95" t="s">
        <v>33</v>
      </c>
      <c r="K115" s="123"/>
      <c r="L115" s="96"/>
      <c r="M115" s="96"/>
      <c r="N115" s="217"/>
      <c r="O115" s="239"/>
      <c r="P115" s="220"/>
      <c r="Q115" s="220"/>
      <c r="R115" s="221"/>
      <c r="S115" s="248">
        <f t="shared" si="2"/>
        <v>0</v>
      </c>
      <c r="T115" s="324">
        <f t="shared" si="3"/>
        <v>0</v>
      </c>
    </row>
    <row r="116" spans="1:20" ht="0.75" hidden="1" customHeight="1">
      <c r="A116" s="9"/>
      <c r="B116" s="10"/>
      <c r="C116" s="10"/>
      <c r="D116" s="10"/>
      <c r="E116" s="10"/>
      <c r="F116" s="177" t="s">
        <v>161</v>
      </c>
      <c r="G116" s="92"/>
      <c r="H116" s="92" t="s">
        <v>162</v>
      </c>
      <c r="I116" s="96">
        <v>0</v>
      </c>
      <c r="J116" s="95"/>
      <c r="K116" s="123"/>
      <c r="L116" s="96"/>
      <c r="M116" s="96"/>
      <c r="N116" s="217"/>
      <c r="O116" s="239"/>
      <c r="P116" s="220"/>
      <c r="Q116" s="220"/>
      <c r="R116" s="221"/>
      <c r="S116" s="248">
        <f t="shared" si="2"/>
        <v>0</v>
      </c>
      <c r="T116" s="324">
        <f t="shared" si="3"/>
        <v>0</v>
      </c>
    </row>
    <row r="117" spans="1:20" ht="27.75" hidden="1" customHeight="1">
      <c r="A117" s="9"/>
      <c r="B117" s="10"/>
      <c r="C117" s="10"/>
      <c r="D117" s="10"/>
      <c r="E117" s="10"/>
      <c r="F117" s="101" t="s">
        <v>160</v>
      </c>
      <c r="G117" s="97"/>
      <c r="H117" s="97" t="s">
        <v>582</v>
      </c>
      <c r="I117" s="96">
        <v>0</v>
      </c>
      <c r="J117" s="95" t="s">
        <v>33</v>
      </c>
      <c r="K117" s="123"/>
      <c r="L117" s="96">
        <v>0</v>
      </c>
      <c r="M117" s="96"/>
      <c r="N117" s="217"/>
      <c r="O117" s="239"/>
      <c r="P117" s="220"/>
      <c r="Q117" s="220"/>
      <c r="R117" s="221"/>
      <c r="S117" s="248">
        <f t="shared" si="2"/>
        <v>0</v>
      </c>
      <c r="T117" s="324">
        <f t="shared" si="3"/>
        <v>0</v>
      </c>
    </row>
    <row r="118" spans="1:20" ht="27.75" hidden="1" customHeight="1">
      <c r="A118" s="9"/>
      <c r="B118" s="10"/>
      <c r="C118" s="10"/>
      <c r="D118" s="10"/>
      <c r="E118" s="10"/>
      <c r="F118" s="101" t="s">
        <v>160</v>
      </c>
      <c r="G118" s="97"/>
      <c r="H118" s="97" t="s">
        <v>583</v>
      </c>
      <c r="I118" s="96">
        <v>0</v>
      </c>
      <c r="J118" s="95" t="s">
        <v>33</v>
      </c>
      <c r="K118" s="123"/>
      <c r="L118" s="96">
        <v>0</v>
      </c>
      <c r="M118" s="96"/>
      <c r="N118" s="217"/>
      <c r="O118" s="239"/>
      <c r="P118" s="220"/>
      <c r="Q118" s="220"/>
      <c r="R118" s="221"/>
      <c r="S118" s="248">
        <f t="shared" si="2"/>
        <v>0</v>
      </c>
      <c r="T118" s="324">
        <f t="shared" si="3"/>
        <v>0</v>
      </c>
    </row>
    <row r="119" spans="1:20" ht="46.5" customHeight="1">
      <c r="A119" s="5" t="s">
        <v>163</v>
      </c>
      <c r="B119" s="10" t="s">
        <v>111</v>
      </c>
      <c r="C119" s="10" t="s">
        <v>164</v>
      </c>
      <c r="D119" s="10"/>
      <c r="E119" s="10"/>
      <c r="F119" s="173" t="s">
        <v>165</v>
      </c>
      <c r="G119" s="92" t="s">
        <v>11</v>
      </c>
      <c r="H119" s="92" t="s">
        <v>166</v>
      </c>
      <c r="I119" s="96">
        <v>15430076.460000001</v>
      </c>
      <c r="J119" s="114" t="s">
        <v>643</v>
      </c>
      <c r="K119" s="123" t="s">
        <v>166</v>
      </c>
      <c r="L119" s="96">
        <v>29018082.02</v>
      </c>
      <c r="M119" s="96">
        <v>19695056.260000002</v>
      </c>
      <c r="N119" s="217">
        <v>21645543.350000001</v>
      </c>
      <c r="O119" s="239"/>
      <c r="P119" s="220"/>
      <c r="Q119" s="220"/>
      <c r="R119" s="221">
        <v>23090094.5</v>
      </c>
      <c r="S119" s="248">
        <f t="shared" si="2"/>
        <v>4264979.8000000007</v>
      </c>
      <c r="T119" s="324">
        <f t="shared" si="3"/>
        <v>-9323025.7599999979</v>
      </c>
    </row>
    <row r="120" spans="1:20" ht="18" hidden="1" customHeight="1">
      <c r="A120" s="5"/>
      <c r="B120" s="10"/>
      <c r="C120" s="10"/>
      <c r="D120" s="10"/>
      <c r="E120" s="10"/>
      <c r="F120" s="183" t="s">
        <v>167</v>
      </c>
      <c r="G120" s="92"/>
      <c r="H120" s="92" t="s">
        <v>168</v>
      </c>
      <c r="I120" s="96">
        <f>SUM(I122+I123+I124)</f>
        <v>3439138.35</v>
      </c>
      <c r="J120" s="232" t="s">
        <v>167</v>
      </c>
      <c r="K120" s="123" t="s">
        <v>168</v>
      </c>
      <c r="L120" s="96">
        <v>0</v>
      </c>
      <c r="M120" s="96"/>
      <c r="N120" s="217"/>
      <c r="O120" s="239"/>
      <c r="P120" s="220"/>
      <c r="Q120" s="220"/>
      <c r="R120" s="221"/>
      <c r="S120" s="248">
        <f t="shared" si="2"/>
        <v>-3439138.35</v>
      </c>
      <c r="T120" s="324">
        <f t="shared" si="3"/>
        <v>0</v>
      </c>
    </row>
    <row r="121" spans="1:20" ht="26.25" hidden="1" customHeight="1">
      <c r="A121" s="5"/>
      <c r="B121" s="10"/>
      <c r="C121" s="10"/>
      <c r="D121" s="10"/>
      <c r="E121" s="10"/>
      <c r="F121" s="177" t="s">
        <v>169</v>
      </c>
      <c r="G121" s="92" t="s">
        <v>111</v>
      </c>
      <c r="H121" s="92" t="s">
        <v>170</v>
      </c>
      <c r="I121" s="96">
        <v>0</v>
      </c>
      <c r="J121" s="142" t="s">
        <v>169</v>
      </c>
      <c r="K121" s="123" t="s">
        <v>170</v>
      </c>
      <c r="L121" s="96">
        <v>0</v>
      </c>
      <c r="M121" s="96"/>
      <c r="N121" s="217"/>
      <c r="O121" s="239"/>
      <c r="P121" s="220"/>
      <c r="Q121" s="220"/>
      <c r="R121" s="221"/>
      <c r="S121" s="248">
        <f t="shared" si="2"/>
        <v>0</v>
      </c>
      <c r="T121" s="324">
        <f t="shared" si="3"/>
        <v>0</v>
      </c>
    </row>
    <row r="122" spans="1:20" ht="23.25" hidden="1" customHeight="1">
      <c r="A122" s="5"/>
      <c r="B122" s="10"/>
      <c r="C122" s="10"/>
      <c r="D122" s="10"/>
      <c r="E122" s="10"/>
      <c r="F122" s="177" t="s">
        <v>31</v>
      </c>
      <c r="G122" s="92" t="s">
        <v>111</v>
      </c>
      <c r="H122" s="92" t="s">
        <v>171</v>
      </c>
      <c r="I122" s="96">
        <v>3269436.33</v>
      </c>
      <c r="J122" s="142" t="s">
        <v>31</v>
      </c>
      <c r="K122" s="123" t="s">
        <v>171</v>
      </c>
      <c r="L122" s="96">
        <v>0</v>
      </c>
      <c r="M122" s="96"/>
      <c r="N122" s="217"/>
      <c r="O122" s="239"/>
      <c r="P122" s="220"/>
      <c r="Q122" s="220"/>
      <c r="R122" s="221"/>
      <c r="S122" s="248">
        <f t="shared" si="2"/>
        <v>-3269436.33</v>
      </c>
      <c r="T122" s="324">
        <f t="shared" si="3"/>
        <v>0</v>
      </c>
    </row>
    <row r="123" spans="1:20" ht="36.75" hidden="1" customHeight="1">
      <c r="A123" s="5"/>
      <c r="B123" s="10"/>
      <c r="C123" s="10"/>
      <c r="D123" s="10"/>
      <c r="E123" s="10"/>
      <c r="F123" s="177" t="s">
        <v>172</v>
      </c>
      <c r="G123" s="92" t="s">
        <v>111</v>
      </c>
      <c r="H123" s="92" t="s">
        <v>173</v>
      </c>
      <c r="I123" s="96">
        <v>168005</v>
      </c>
      <c r="J123" s="142" t="s">
        <v>172</v>
      </c>
      <c r="K123" s="123" t="s">
        <v>175</v>
      </c>
      <c r="L123" s="96">
        <v>0</v>
      </c>
      <c r="M123" s="96"/>
      <c r="N123" s="217"/>
      <c r="O123" s="239"/>
      <c r="P123" s="220"/>
      <c r="Q123" s="220"/>
      <c r="R123" s="221"/>
      <c r="S123" s="248">
        <f t="shared" si="2"/>
        <v>-168005</v>
      </c>
      <c r="T123" s="324">
        <f t="shared" si="3"/>
        <v>0</v>
      </c>
    </row>
    <row r="124" spans="1:20" ht="29.25" hidden="1" customHeight="1">
      <c r="A124" s="5"/>
      <c r="B124" s="10"/>
      <c r="C124" s="10"/>
      <c r="D124" s="10"/>
      <c r="E124" s="10"/>
      <c r="F124" s="177" t="s">
        <v>174</v>
      </c>
      <c r="G124" s="92"/>
      <c r="H124" s="92" t="s">
        <v>175</v>
      </c>
      <c r="I124" s="96">
        <v>1697.02</v>
      </c>
      <c r="J124" s="142" t="s">
        <v>174</v>
      </c>
      <c r="K124" s="123" t="s">
        <v>175</v>
      </c>
      <c r="L124" s="96">
        <v>0</v>
      </c>
      <c r="M124" s="96"/>
      <c r="N124" s="217"/>
      <c r="O124" s="239"/>
      <c r="P124" s="220"/>
      <c r="Q124" s="220"/>
      <c r="R124" s="221"/>
      <c r="S124" s="248">
        <f t="shared" si="2"/>
        <v>-1697.02</v>
      </c>
      <c r="T124" s="324">
        <f t="shared" si="3"/>
        <v>0</v>
      </c>
    </row>
    <row r="125" spans="1:20" ht="21.75" hidden="1" customHeight="1">
      <c r="A125" s="5"/>
      <c r="B125" s="10"/>
      <c r="C125" s="10"/>
      <c r="D125" s="10"/>
      <c r="E125" s="10"/>
      <c r="F125" s="177" t="s">
        <v>176</v>
      </c>
      <c r="G125" s="92"/>
      <c r="H125" s="92" t="s">
        <v>177</v>
      </c>
      <c r="I125" s="96">
        <v>0</v>
      </c>
      <c r="J125" s="95"/>
      <c r="K125" s="123"/>
      <c r="L125" s="96">
        <v>0</v>
      </c>
      <c r="M125" s="96"/>
      <c r="N125" s="217"/>
      <c r="O125" s="239"/>
      <c r="P125" s="220"/>
      <c r="Q125" s="220"/>
      <c r="R125" s="221"/>
      <c r="S125" s="248">
        <f t="shared" si="2"/>
        <v>0</v>
      </c>
      <c r="T125" s="324">
        <f t="shared" si="3"/>
        <v>0</v>
      </c>
    </row>
    <row r="126" spans="1:20" ht="20.25" hidden="1" customHeight="1">
      <c r="A126" s="5"/>
      <c r="B126" s="10"/>
      <c r="C126" s="10"/>
      <c r="D126" s="10"/>
      <c r="E126" s="10"/>
      <c r="F126" s="177" t="s">
        <v>178</v>
      </c>
      <c r="G126" s="92" t="s">
        <v>111</v>
      </c>
      <c r="H126" s="92" t="s">
        <v>179</v>
      </c>
      <c r="I126" s="96">
        <v>0</v>
      </c>
      <c r="J126" s="95"/>
      <c r="K126" s="123"/>
      <c r="L126" s="96">
        <v>0</v>
      </c>
      <c r="M126" s="96"/>
      <c r="N126" s="217"/>
      <c r="O126" s="239"/>
      <c r="P126" s="220"/>
      <c r="Q126" s="220"/>
      <c r="R126" s="221"/>
      <c r="S126" s="248">
        <f t="shared" si="2"/>
        <v>0</v>
      </c>
      <c r="T126" s="324">
        <f t="shared" si="3"/>
        <v>0</v>
      </c>
    </row>
    <row r="127" spans="1:20" ht="20.25" hidden="1" customHeight="1">
      <c r="A127" s="5"/>
      <c r="B127" s="10"/>
      <c r="C127" s="10"/>
      <c r="D127" s="10"/>
      <c r="E127" s="10"/>
      <c r="F127" s="152" t="s">
        <v>33</v>
      </c>
      <c r="G127" s="92"/>
      <c r="H127" s="92" t="s">
        <v>33</v>
      </c>
      <c r="I127" s="96" t="s">
        <v>33</v>
      </c>
      <c r="J127" s="153" t="s">
        <v>604</v>
      </c>
      <c r="K127" s="123" t="s">
        <v>650</v>
      </c>
      <c r="L127" s="96"/>
      <c r="M127" s="96"/>
      <c r="N127" s="217"/>
      <c r="O127" s="239"/>
      <c r="P127" s="220"/>
      <c r="Q127" s="220"/>
      <c r="R127" s="221"/>
      <c r="S127" s="248" t="e">
        <f t="shared" si="2"/>
        <v>#VALUE!</v>
      </c>
      <c r="T127" s="324">
        <f t="shared" si="3"/>
        <v>0</v>
      </c>
    </row>
    <row r="128" spans="1:20" s="104" customFormat="1" ht="31.5" hidden="1" customHeight="1">
      <c r="A128" s="102"/>
      <c r="B128" s="103"/>
      <c r="C128" s="103"/>
      <c r="D128" s="103"/>
      <c r="E128" s="103"/>
      <c r="F128" s="183" t="s">
        <v>180</v>
      </c>
      <c r="G128" s="92"/>
      <c r="H128" s="92" t="s">
        <v>181</v>
      </c>
      <c r="I128" s="96">
        <f>SUM(I129)</f>
        <v>0</v>
      </c>
      <c r="J128" s="232" t="s">
        <v>180</v>
      </c>
      <c r="K128" s="123" t="s">
        <v>181</v>
      </c>
      <c r="L128" s="96"/>
      <c r="M128" s="96"/>
      <c r="N128" s="217"/>
      <c r="O128" s="239"/>
      <c r="P128" s="220"/>
      <c r="Q128" s="220"/>
      <c r="R128" s="221"/>
      <c r="S128" s="248">
        <f t="shared" si="2"/>
        <v>0</v>
      </c>
      <c r="T128" s="324">
        <f t="shared" si="3"/>
        <v>0</v>
      </c>
    </row>
    <row r="129" spans="1:20" ht="48" hidden="1" customHeight="1">
      <c r="A129" s="5"/>
      <c r="B129" s="10"/>
      <c r="C129" s="10"/>
      <c r="D129" s="10"/>
      <c r="E129" s="10"/>
      <c r="F129" s="177" t="s">
        <v>182</v>
      </c>
      <c r="G129" s="92"/>
      <c r="H129" s="92" t="s">
        <v>183</v>
      </c>
      <c r="I129" s="96">
        <v>0</v>
      </c>
      <c r="J129" s="142" t="s">
        <v>644</v>
      </c>
      <c r="K129" s="123" t="s">
        <v>651</v>
      </c>
      <c r="L129" s="96"/>
      <c r="M129" s="96"/>
      <c r="N129" s="217"/>
      <c r="O129" s="239"/>
      <c r="P129" s="220"/>
      <c r="Q129" s="220"/>
      <c r="R129" s="221"/>
      <c r="S129" s="248">
        <f t="shared" si="2"/>
        <v>0</v>
      </c>
      <c r="T129" s="324">
        <f t="shared" si="3"/>
        <v>0</v>
      </c>
    </row>
    <row r="130" spans="1:20" ht="45">
      <c r="A130" s="5"/>
      <c r="B130" s="10"/>
      <c r="C130" s="10" t="s">
        <v>184</v>
      </c>
      <c r="D130" s="10"/>
      <c r="E130" s="10"/>
      <c r="F130" s="173" t="s">
        <v>185</v>
      </c>
      <c r="G130" s="92" t="s">
        <v>111</v>
      </c>
      <c r="H130" s="92" t="s">
        <v>186</v>
      </c>
      <c r="I130" s="96">
        <v>1270570.25</v>
      </c>
      <c r="J130" s="114" t="s">
        <v>645</v>
      </c>
      <c r="K130" s="123" t="s">
        <v>186</v>
      </c>
      <c r="L130" s="96">
        <v>1169882.04</v>
      </c>
      <c r="M130" s="96">
        <v>100000</v>
      </c>
      <c r="N130" s="217">
        <v>100000</v>
      </c>
      <c r="O130" s="239"/>
      <c r="P130" s="220"/>
      <c r="Q130" s="220"/>
      <c r="R130" s="221">
        <v>100000</v>
      </c>
      <c r="S130" s="248">
        <f t="shared" si="2"/>
        <v>-1170570.25</v>
      </c>
      <c r="T130" s="324">
        <f t="shared" si="3"/>
        <v>-1069882.04</v>
      </c>
    </row>
    <row r="131" spans="1:20" ht="42.75" hidden="1" customHeight="1">
      <c r="A131" s="5"/>
      <c r="B131" s="10"/>
      <c r="C131" s="10"/>
      <c r="D131" s="10"/>
      <c r="E131" s="10"/>
      <c r="F131" s="183" t="s">
        <v>187</v>
      </c>
      <c r="G131" s="92"/>
      <c r="H131" s="92" t="s">
        <v>188</v>
      </c>
      <c r="I131" s="96">
        <f>SUM(I132)</f>
        <v>58765.1</v>
      </c>
      <c r="J131" s="232" t="s">
        <v>187</v>
      </c>
      <c r="K131" s="123" t="s">
        <v>188</v>
      </c>
      <c r="L131" s="96">
        <v>0</v>
      </c>
      <c r="M131" s="96"/>
      <c r="N131" s="217"/>
      <c r="O131" s="239"/>
      <c r="P131" s="220"/>
      <c r="Q131" s="220"/>
      <c r="R131" s="221"/>
      <c r="S131" s="248">
        <f t="shared" si="2"/>
        <v>-58765.1</v>
      </c>
      <c r="T131" s="324">
        <f t="shared" si="3"/>
        <v>0</v>
      </c>
    </row>
    <row r="132" spans="1:20" ht="27" hidden="1" customHeight="1">
      <c r="A132" s="5" t="s">
        <v>189</v>
      </c>
      <c r="B132" s="10">
        <v>982</v>
      </c>
      <c r="C132" s="10" t="s">
        <v>184</v>
      </c>
      <c r="D132" s="10"/>
      <c r="E132" s="10"/>
      <c r="F132" s="177" t="s">
        <v>190</v>
      </c>
      <c r="G132" s="92" t="s">
        <v>111</v>
      </c>
      <c r="H132" s="92" t="s">
        <v>191</v>
      </c>
      <c r="I132" s="96">
        <v>58765.1</v>
      </c>
      <c r="J132" s="142" t="s">
        <v>646</v>
      </c>
      <c r="K132" s="123" t="s">
        <v>652</v>
      </c>
      <c r="L132" s="96">
        <v>0</v>
      </c>
      <c r="M132" s="96"/>
      <c r="N132" s="217"/>
      <c r="O132" s="239"/>
      <c r="P132" s="220"/>
      <c r="Q132" s="220"/>
      <c r="R132" s="221"/>
      <c r="S132" s="248">
        <f t="shared" si="2"/>
        <v>-58765.1</v>
      </c>
      <c r="T132" s="324">
        <f t="shared" si="3"/>
        <v>0</v>
      </c>
    </row>
    <row r="133" spans="1:20" ht="15.75" hidden="1" customHeight="1">
      <c r="A133" s="5"/>
      <c r="B133" s="10" t="s">
        <v>111</v>
      </c>
      <c r="C133" s="10" t="s">
        <v>184</v>
      </c>
      <c r="D133" s="10"/>
      <c r="E133" s="10"/>
      <c r="F133" s="173" t="s">
        <v>192</v>
      </c>
      <c r="G133" s="92" t="s">
        <v>11</v>
      </c>
      <c r="H133" s="92" t="s">
        <v>193</v>
      </c>
      <c r="I133" s="96"/>
      <c r="J133" s="96"/>
      <c r="K133" s="124"/>
      <c r="L133" s="96"/>
      <c r="M133" s="96"/>
      <c r="N133" s="217"/>
      <c r="O133" s="239"/>
      <c r="P133" s="220"/>
      <c r="Q133" s="220"/>
      <c r="R133" s="221"/>
      <c r="S133" s="248">
        <f t="shared" si="2"/>
        <v>0</v>
      </c>
      <c r="T133" s="324">
        <f t="shared" si="3"/>
        <v>0</v>
      </c>
    </row>
    <row r="134" spans="1:20" ht="26.25" hidden="1">
      <c r="A134" s="5"/>
      <c r="B134" s="10"/>
      <c r="C134" s="10"/>
      <c r="D134" s="10"/>
      <c r="E134" s="10"/>
      <c r="F134" s="183" t="s">
        <v>194</v>
      </c>
      <c r="G134" s="92"/>
      <c r="H134" s="92" t="s">
        <v>195</v>
      </c>
      <c r="I134" s="96">
        <f>SUM(I135:I137)</f>
        <v>17785</v>
      </c>
      <c r="J134" s="232" t="s">
        <v>194</v>
      </c>
      <c r="K134" s="123" t="s">
        <v>195</v>
      </c>
      <c r="L134" s="96">
        <v>0</v>
      </c>
      <c r="M134" s="96"/>
      <c r="N134" s="217"/>
      <c r="O134" s="239"/>
      <c r="P134" s="220"/>
      <c r="Q134" s="220"/>
      <c r="R134" s="221"/>
      <c r="S134" s="248">
        <f t="shared" si="2"/>
        <v>-17785</v>
      </c>
      <c r="T134" s="324">
        <f t="shared" si="3"/>
        <v>0</v>
      </c>
    </row>
    <row r="135" spans="1:20" ht="19.5" hidden="1" customHeight="1">
      <c r="A135" s="5"/>
      <c r="B135" s="10"/>
      <c r="C135" s="10"/>
      <c r="D135" s="10"/>
      <c r="E135" s="10"/>
      <c r="F135" s="177" t="s">
        <v>196</v>
      </c>
      <c r="G135" s="92"/>
      <c r="H135" s="92" t="s">
        <v>197</v>
      </c>
      <c r="I135" s="96">
        <v>17785</v>
      </c>
      <c r="J135" s="142" t="s">
        <v>196</v>
      </c>
      <c r="K135" s="123" t="s">
        <v>197</v>
      </c>
      <c r="L135" s="96">
        <v>0</v>
      </c>
      <c r="M135" s="96"/>
      <c r="N135" s="217"/>
      <c r="O135" s="239"/>
      <c r="P135" s="220"/>
      <c r="Q135" s="220"/>
      <c r="R135" s="221"/>
      <c r="S135" s="248">
        <f t="shared" ref="S135:S198" si="4">SUM(M135-I135)</f>
        <v>-17785</v>
      </c>
      <c r="T135" s="324">
        <f t="shared" ref="T135:T198" si="5">SUM(M135-L135)</f>
        <v>0</v>
      </c>
    </row>
    <row r="136" spans="1:20" ht="2.25" hidden="1" customHeight="1">
      <c r="A136" s="5"/>
      <c r="B136" s="10"/>
      <c r="C136" s="10"/>
      <c r="D136" s="10"/>
      <c r="E136" s="10"/>
      <c r="F136" s="177" t="s">
        <v>198</v>
      </c>
      <c r="G136" s="92"/>
      <c r="H136" s="92" t="s">
        <v>199</v>
      </c>
      <c r="I136" s="96"/>
      <c r="J136" s="95"/>
      <c r="K136" s="123"/>
      <c r="L136" s="96"/>
      <c r="M136" s="96"/>
      <c r="N136" s="217"/>
      <c r="O136" s="239"/>
      <c r="P136" s="220"/>
      <c r="Q136" s="220"/>
      <c r="R136" s="221"/>
      <c r="S136" s="248">
        <f t="shared" si="4"/>
        <v>0</v>
      </c>
      <c r="T136" s="324">
        <f t="shared" si="5"/>
        <v>0</v>
      </c>
    </row>
    <row r="137" spans="1:20" ht="26.25" hidden="1" customHeight="1">
      <c r="A137" s="5"/>
      <c r="B137" s="10"/>
      <c r="C137" s="10"/>
      <c r="D137" s="10"/>
      <c r="E137" s="10"/>
      <c r="F137" s="177" t="s">
        <v>200</v>
      </c>
      <c r="G137" s="92"/>
      <c r="H137" s="92" t="s">
        <v>201</v>
      </c>
      <c r="I137" s="96"/>
      <c r="J137" s="95"/>
      <c r="K137" s="123"/>
      <c r="L137" s="96"/>
      <c r="M137" s="96"/>
      <c r="N137" s="217"/>
      <c r="O137" s="239"/>
      <c r="P137" s="220"/>
      <c r="Q137" s="220"/>
      <c r="R137" s="221"/>
      <c r="S137" s="248">
        <f t="shared" si="4"/>
        <v>0</v>
      </c>
      <c r="T137" s="324">
        <f t="shared" si="5"/>
        <v>0</v>
      </c>
    </row>
    <row r="138" spans="1:20" ht="24" hidden="1" customHeight="1">
      <c r="A138" s="5"/>
      <c r="B138" s="10"/>
      <c r="C138" s="10"/>
      <c r="D138" s="10"/>
      <c r="E138" s="10"/>
      <c r="F138" s="177" t="s">
        <v>200</v>
      </c>
      <c r="G138" s="92"/>
      <c r="H138" s="92" t="s">
        <v>202</v>
      </c>
      <c r="I138" s="96">
        <v>0</v>
      </c>
      <c r="J138" s="95"/>
      <c r="K138" s="123"/>
      <c r="L138" s="96">
        <v>0</v>
      </c>
      <c r="M138" s="96"/>
      <c r="N138" s="217"/>
      <c r="O138" s="239"/>
      <c r="P138" s="220"/>
      <c r="Q138" s="220"/>
      <c r="R138" s="221"/>
      <c r="S138" s="248">
        <f t="shared" si="4"/>
        <v>0</v>
      </c>
      <c r="T138" s="324">
        <f t="shared" si="5"/>
        <v>0</v>
      </c>
    </row>
    <row r="139" spans="1:20" ht="27" hidden="1" customHeight="1">
      <c r="A139" s="5"/>
      <c r="B139" s="10"/>
      <c r="C139" s="10"/>
      <c r="D139" s="10"/>
      <c r="E139" s="10"/>
      <c r="F139" s="152" t="s">
        <v>33</v>
      </c>
      <c r="G139" s="92"/>
      <c r="H139" s="92" t="s">
        <v>33</v>
      </c>
      <c r="I139" s="95" t="s">
        <v>33</v>
      </c>
      <c r="J139" s="128" t="s">
        <v>200</v>
      </c>
      <c r="K139" s="123" t="s">
        <v>202</v>
      </c>
      <c r="L139" s="96"/>
      <c r="M139" s="96"/>
      <c r="N139" s="217"/>
      <c r="O139" s="239"/>
      <c r="P139" s="220"/>
      <c r="Q139" s="220"/>
      <c r="R139" s="221"/>
      <c r="S139" s="248" t="e">
        <f t="shared" si="4"/>
        <v>#VALUE!</v>
      </c>
      <c r="T139" s="324">
        <f t="shared" si="5"/>
        <v>0</v>
      </c>
    </row>
    <row r="140" spans="1:20" ht="30" hidden="1">
      <c r="A140" s="5"/>
      <c r="B140" s="10"/>
      <c r="C140" s="10"/>
      <c r="D140" s="10"/>
      <c r="E140" s="10"/>
      <c r="F140" s="173" t="s">
        <v>203</v>
      </c>
      <c r="G140" s="92" t="s">
        <v>111</v>
      </c>
      <c r="H140" s="92" t="s">
        <v>140</v>
      </c>
      <c r="I140" s="96">
        <f>SUM(I141)</f>
        <v>1289993.79</v>
      </c>
      <c r="J140" s="114" t="s">
        <v>203</v>
      </c>
      <c r="K140" s="123" t="s">
        <v>653</v>
      </c>
      <c r="L140" s="96">
        <v>0</v>
      </c>
      <c r="M140" s="96"/>
      <c r="N140" s="217"/>
      <c r="O140" s="239"/>
      <c r="P140" s="220"/>
      <c r="Q140" s="220"/>
      <c r="R140" s="221"/>
      <c r="S140" s="248">
        <f t="shared" si="4"/>
        <v>-1289993.79</v>
      </c>
      <c r="T140" s="324">
        <f t="shared" si="5"/>
        <v>0</v>
      </c>
    </row>
    <row r="141" spans="1:20" ht="24.75" hidden="1">
      <c r="A141" s="5"/>
      <c r="B141" s="10"/>
      <c r="C141" s="10"/>
      <c r="D141" s="10"/>
      <c r="E141" s="10"/>
      <c r="F141" s="177" t="s">
        <v>31</v>
      </c>
      <c r="G141" s="92" t="s">
        <v>111</v>
      </c>
      <c r="H141" s="92" t="s">
        <v>204</v>
      </c>
      <c r="I141" s="96">
        <v>1289993.79</v>
      </c>
      <c r="J141" s="142" t="s">
        <v>31</v>
      </c>
      <c r="K141" s="123" t="s">
        <v>204</v>
      </c>
      <c r="L141" s="96">
        <v>0</v>
      </c>
      <c r="M141" s="96"/>
      <c r="N141" s="217"/>
      <c r="O141" s="239"/>
      <c r="P141" s="220"/>
      <c r="Q141" s="220"/>
      <c r="R141" s="221"/>
      <c r="S141" s="248">
        <f t="shared" si="4"/>
        <v>-1289993.79</v>
      </c>
      <c r="T141" s="324">
        <f t="shared" si="5"/>
        <v>0</v>
      </c>
    </row>
    <row r="142" spans="1:20" ht="30" hidden="1">
      <c r="A142" s="5"/>
      <c r="B142" s="10"/>
      <c r="C142" s="10"/>
      <c r="D142" s="10"/>
      <c r="E142" s="10"/>
      <c r="F142" s="173" t="s">
        <v>205</v>
      </c>
      <c r="G142" s="92" t="s">
        <v>111</v>
      </c>
      <c r="H142" s="92" t="s">
        <v>206</v>
      </c>
      <c r="I142" s="96"/>
      <c r="J142" s="96"/>
      <c r="K142" s="124"/>
      <c r="L142" s="96"/>
      <c r="M142" s="96"/>
      <c r="N142" s="217"/>
      <c r="O142" s="239"/>
      <c r="P142" s="220"/>
      <c r="Q142" s="220"/>
      <c r="R142" s="221"/>
      <c r="S142" s="248">
        <f t="shared" si="4"/>
        <v>0</v>
      </c>
      <c r="T142" s="324">
        <f t="shared" si="5"/>
        <v>0</v>
      </c>
    </row>
    <row r="143" spans="1:20" hidden="1">
      <c r="A143" s="5"/>
      <c r="B143" s="10"/>
      <c r="C143" s="10"/>
      <c r="D143" s="10"/>
      <c r="E143" s="10"/>
      <c r="F143" s="177" t="s">
        <v>207</v>
      </c>
      <c r="G143" s="92" t="s">
        <v>111</v>
      </c>
      <c r="H143" s="92" t="s">
        <v>208</v>
      </c>
      <c r="I143" s="96"/>
      <c r="J143" s="96"/>
      <c r="K143" s="124"/>
      <c r="L143" s="96"/>
      <c r="M143" s="96"/>
      <c r="N143" s="217"/>
      <c r="O143" s="239"/>
      <c r="P143" s="220"/>
      <c r="Q143" s="220"/>
      <c r="R143" s="221"/>
      <c r="S143" s="248">
        <f t="shared" si="4"/>
        <v>0</v>
      </c>
      <c r="T143" s="324">
        <f t="shared" si="5"/>
        <v>0</v>
      </c>
    </row>
    <row r="144" spans="1:20" hidden="1">
      <c r="A144" s="5"/>
      <c r="B144" s="10"/>
      <c r="C144" s="10"/>
      <c r="D144" s="10"/>
      <c r="E144" s="10"/>
      <c r="F144" s="177" t="s">
        <v>209</v>
      </c>
      <c r="G144" s="92" t="s">
        <v>111</v>
      </c>
      <c r="H144" s="92" t="s">
        <v>210</v>
      </c>
      <c r="I144" s="96"/>
      <c r="J144" s="96"/>
      <c r="K144" s="124"/>
      <c r="L144" s="96"/>
      <c r="M144" s="96"/>
      <c r="N144" s="217"/>
      <c r="O144" s="239"/>
      <c r="P144" s="220"/>
      <c r="Q144" s="220"/>
      <c r="R144" s="221"/>
      <c r="S144" s="248">
        <f t="shared" si="4"/>
        <v>0</v>
      </c>
      <c r="T144" s="324">
        <f t="shared" si="5"/>
        <v>0</v>
      </c>
    </row>
    <row r="145" spans="1:20" s="2" customFormat="1" ht="51" hidden="1" customHeight="1">
      <c r="A145" s="9"/>
      <c r="B145" s="27"/>
      <c r="C145" s="27"/>
      <c r="D145" s="27"/>
      <c r="E145" s="27"/>
      <c r="F145" s="173" t="s">
        <v>211</v>
      </c>
      <c r="G145" s="92"/>
      <c r="H145" s="92" t="s">
        <v>212</v>
      </c>
      <c r="I145" s="96">
        <f>SUM(I146)</f>
        <v>30000</v>
      </c>
      <c r="J145" s="114" t="s">
        <v>211</v>
      </c>
      <c r="K145" s="123" t="s">
        <v>654</v>
      </c>
      <c r="L145" s="96">
        <f>SUM(L146)</f>
        <v>0</v>
      </c>
      <c r="M145" s="96"/>
      <c r="N145" s="217"/>
      <c r="O145" s="239"/>
      <c r="P145" s="220"/>
      <c r="Q145" s="220"/>
      <c r="R145" s="221"/>
      <c r="S145" s="248">
        <f t="shared" si="4"/>
        <v>-30000</v>
      </c>
      <c r="T145" s="324">
        <f t="shared" si="5"/>
        <v>0</v>
      </c>
    </row>
    <row r="146" spans="1:20" ht="24.75" hidden="1">
      <c r="A146" s="5"/>
      <c r="B146" s="10"/>
      <c r="C146" s="10"/>
      <c r="D146" s="10"/>
      <c r="E146" s="10"/>
      <c r="F146" s="177" t="s">
        <v>213</v>
      </c>
      <c r="G146" s="92"/>
      <c r="H146" s="92" t="s">
        <v>214</v>
      </c>
      <c r="I146" s="96">
        <v>30000</v>
      </c>
      <c r="J146" s="142" t="s">
        <v>647</v>
      </c>
      <c r="K146" s="123" t="s">
        <v>214</v>
      </c>
      <c r="L146" s="96">
        <v>0</v>
      </c>
      <c r="M146" s="96"/>
      <c r="N146" s="217"/>
      <c r="O146" s="239"/>
      <c r="P146" s="220"/>
      <c r="Q146" s="220"/>
      <c r="R146" s="221"/>
      <c r="S146" s="248">
        <f t="shared" si="4"/>
        <v>-30000</v>
      </c>
      <c r="T146" s="324">
        <f t="shared" si="5"/>
        <v>0</v>
      </c>
    </row>
    <row r="147" spans="1:20" ht="30" hidden="1">
      <c r="A147" s="5"/>
      <c r="B147" s="10"/>
      <c r="C147" s="10"/>
      <c r="D147" s="10"/>
      <c r="E147" s="10"/>
      <c r="F147" s="173" t="s">
        <v>567</v>
      </c>
      <c r="G147" s="92"/>
      <c r="H147" s="92" t="s">
        <v>568</v>
      </c>
      <c r="I147" s="96">
        <f>SUM(I148:I149)</f>
        <v>0</v>
      </c>
      <c r="J147" s="95"/>
      <c r="K147" s="123"/>
      <c r="L147" s="96">
        <f>SUM(L148:L149)</f>
        <v>265607.81</v>
      </c>
      <c r="M147" s="96"/>
      <c r="N147" s="217"/>
      <c r="O147" s="239"/>
      <c r="P147" s="220"/>
      <c r="Q147" s="220"/>
      <c r="R147" s="221"/>
      <c r="S147" s="248">
        <f t="shared" si="4"/>
        <v>0</v>
      </c>
      <c r="T147" s="324">
        <f t="shared" si="5"/>
        <v>-265607.81</v>
      </c>
    </row>
    <row r="148" spans="1:20" ht="24.75" hidden="1">
      <c r="A148" s="5"/>
      <c r="B148" s="10"/>
      <c r="C148" s="10"/>
      <c r="D148" s="10"/>
      <c r="E148" s="10"/>
      <c r="F148" s="154" t="s">
        <v>160</v>
      </c>
      <c r="G148" s="97"/>
      <c r="H148" s="97" t="s">
        <v>569</v>
      </c>
      <c r="I148" s="96">
        <v>0</v>
      </c>
      <c r="J148" s="95"/>
      <c r="K148" s="123"/>
      <c r="L148" s="96">
        <v>0</v>
      </c>
      <c r="M148" s="96"/>
      <c r="N148" s="217"/>
      <c r="O148" s="239"/>
      <c r="P148" s="220"/>
      <c r="Q148" s="220"/>
      <c r="R148" s="221"/>
      <c r="S148" s="248">
        <f t="shared" si="4"/>
        <v>0</v>
      </c>
      <c r="T148" s="324">
        <f t="shared" si="5"/>
        <v>0</v>
      </c>
    </row>
    <row r="149" spans="1:20" ht="24.75" hidden="1">
      <c r="A149" s="5"/>
      <c r="B149" s="10"/>
      <c r="C149" s="10"/>
      <c r="D149" s="10"/>
      <c r="E149" s="10"/>
      <c r="F149" s="154" t="s">
        <v>160</v>
      </c>
      <c r="G149" s="97"/>
      <c r="H149" s="97" t="s">
        <v>566</v>
      </c>
      <c r="I149" s="96">
        <v>0</v>
      </c>
      <c r="J149" s="95"/>
      <c r="K149" s="123"/>
      <c r="L149" s="96">
        <v>265607.81</v>
      </c>
      <c r="M149" s="96"/>
      <c r="N149" s="217"/>
      <c r="O149" s="239"/>
      <c r="P149" s="220"/>
      <c r="Q149" s="220"/>
      <c r="R149" s="221"/>
      <c r="S149" s="248">
        <f t="shared" si="4"/>
        <v>0</v>
      </c>
      <c r="T149" s="324">
        <f t="shared" si="5"/>
        <v>-265607.81</v>
      </c>
    </row>
    <row r="150" spans="1:20" ht="30" hidden="1">
      <c r="A150" s="5"/>
      <c r="B150" s="10"/>
      <c r="C150" s="10"/>
      <c r="D150" s="10"/>
      <c r="E150" s="10"/>
      <c r="F150" s="155" t="s">
        <v>33</v>
      </c>
      <c r="G150" s="97"/>
      <c r="H150" s="97" t="s">
        <v>33</v>
      </c>
      <c r="I150" s="95" t="s">
        <v>33</v>
      </c>
      <c r="J150" s="114" t="s">
        <v>567</v>
      </c>
      <c r="K150" s="123" t="s">
        <v>568</v>
      </c>
      <c r="L150" s="96"/>
      <c r="M150" s="96"/>
      <c r="N150" s="217"/>
      <c r="O150" s="239"/>
      <c r="P150" s="220"/>
      <c r="Q150" s="220"/>
      <c r="R150" s="221"/>
      <c r="S150" s="248" t="e">
        <f t="shared" si="4"/>
        <v>#VALUE!</v>
      </c>
      <c r="T150" s="324">
        <f t="shared" si="5"/>
        <v>0</v>
      </c>
    </row>
    <row r="151" spans="1:20" ht="36.75" hidden="1">
      <c r="A151" s="5"/>
      <c r="B151" s="10"/>
      <c r="C151" s="10"/>
      <c r="D151" s="10"/>
      <c r="E151" s="10"/>
      <c r="F151" s="155" t="s">
        <v>33</v>
      </c>
      <c r="G151" s="97"/>
      <c r="H151" s="97" t="s">
        <v>33</v>
      </c>
      <c r="I151" s="95" t="s">
        <v>33</v>
      </c>
      <c r="J151" s="154" t="s">
        <v>160</v>
      </c>
      <c r="K151" s="123" t="s">
        <v>569</v>
      </c>
      <c r="L151" s="96"/>
      <c r="M151" s="96"/>
      <c r="N151" s="217"/>
      <c r="O151" s="239"/>
      <c r="P151" s="220"/>
      <c r="Q151" s="220"/>
      <c r="R151" s="221"/>
      <c r="S151" s="248" t="e">
        <f t="shared" si="4"/>
        <v>#VALUE!</v>
      </c>
      <c r="T151" s="324">
        <f t="shared" si="5"/>
        <v>0</v>
      </c>
    </row>
    <row r="152" spans="1:20" ht="36.75" hidden="1">
      <c r="A152" s="5"/>
      <c r="B152" s="10"/>
      <c r="C152" s="10"/>
      <c r="D152" s="10"/>
      <c r="E152" s="10"/>
      <c r="F152" s="155" t="s">
        <v>33</v>
      </c>
      <c r="G152" s="97"/>
      <c r="H152" s="97" t="s">
        <v>33</v>
      </c>
      <c r="I152" s="95" t="s">
        <v>33</v>
      </c>
      <c r="J152" s="154" t="s">
        <v>160</v>
      </c>
      <c r="K152" s="123" t="s">
        <v>569</v>
      </c>
      <c r="L152" s="96"/>
      <c r="M152" s="96"/>
      <c r="N152" s="217"/>
      <c r="O152" s="239"/>
      <c r="P152" s="220"/>
      <c r="Q152" s="220"/>
      <c r="R152" s="221"/>
      <c r="S152" s="248" t="e">
        <f t="shared" si="4"/>
        <v>#VALUE!</v>
      </c>
      <c r="T152" s="324">
        <f t="shared" si="5"/>
        <v>0</v>
      </c>
    </row>
    <row r="153" spans="1:20" ht="24.75">
      <c r="A153" s="5"/>
      <c r="B153" s="10"/>
      <c r="C153" s="10"/>
      <c r="D153" s="10"/>
      <c r="E153" s="10"/>
      <c r="F153" s="196" t="s">
        <v>203</v>
      </c>
      <c r="G153" s="97"/>
      <c r="H153" s="97" t="s">
        <v>653</v>
      </c>
      <c r="I153" s="95">
        <v>5467864.1200000001</v>
      </c>
      <c r="J153" s="154" t="s">
        <v>203</v>
      </c>
      <c r="K153" s="123" t="s">
        <v>653</v>
      </c>
      <c r="L153" s="96">
        <v>9340000</v>
      </c>
      <c r="M153" s="96">
        <v>9230500</v>
      </c>
      <c r="N153" s="217">
        <v>9630400</v>
      </c>
      <c r="O153" s="239"/>
      <c r="P153" s="220"/>
      <c r="Q153" s="220"/>
      <c r="R153" s="221">
        <v>10012500</v>
      </c>
      <c r="S153" s="248">
        <f t="shared" si="4"/>
        <v>3762635.88</v>
      </c>
      <c r="T153" s="324">
        <f t="shared" si="5"/>
        <v>-109500</v>
      </c>
    </row>
    <row r="154" spans="1:20" ht="24.75">
      <c r="A154" s="5"/>
      <c r="B154" s="10"/>
      <c r="C154" s="10"/>
      <c r="D154" s="10"/>
      <c r="E154" s="10"/>
      <c r="F154" s="196" t="s">
        <v>211</v>
      </c>
      <c r="G154" s="97"/>
      <c r="H154" s="97" t="s">
        <v>654</v>
      </c>
      <c r="I154" s="95">
        <v>630000</v>
      </c>
      <c r="J154" s="154" t="s">
        <v>211</v>
      </c>
      <c r="K154" s="123" t="s">
        <v>654</v>
      </c>
      <c r="L154" s="96">
        <v>250000</v>
      </c>
      <c r="M154" s="96">
        <v>880000</v>
      </c>
      <c r="N154" s="217" t="s">
        <v>33</v>
      </c>
      <c r="O154" s="239"/>
      <c r="P154" s="220"/>
      <c r="Q154" s="220"/>
      <c r="R154" s="315" t="s">
        <v>33</v>
      </c>
      <c r="S154" s="248">
        <f t="shared" si="4"/>
        <v>250000</v>
      </c>
      <c r="T154" s="324">
        <f t="shared" si="5"/>
        <v>630000</v>
      </c>
    </row>
    <row r="155" spans="1:20" ht="33.75" customHeight="1">
      <c r="A155" s="5"/>
      <c r="B155" s="10"/>
      <c r="C155" s="10"/>
      <c r="D155" s="10"/>
      <c r="E155" s="10"/>
      <c r="F155" s="196" t="s">
        <v>567</v>
      </c>
      <c r="G155" s="41"/>
      <c r="H155" s="97" t="s">
        <v>568</v>
      </c>
      <c r="I155" s="95">
        <v>365607.81</v>
      </c>
      <c r="J155" s="154" t="s">
        <v>567</v>
      </c>
      <c r="K155" s="123" t="s">
        <v>568</v>
      </c>
      <c r="L155" s="96">
        <v>287650.40000000002</v>
      </c>
      <c r="M155" s="311" t="s">
        <v>33</v>
      </c>
      <c r="N155" s="217" t="s">
        <v>33</v>
      </c>
      <c r="O155" s="239"/>
      <c r="P155" s="220"/>
      <c r="Q155" s="220"/>
      <c r="R155" s="315" t="s">
        <v>33</v>
      </c>
      <c r="S155" s="248">
        <v>0</v>
      </c>
      <c r="T155" s="324">
        <v>0</v>
      </c>
    </row>
    <row r="156" spans="1:20" s="112" customFormat="1" ht="57.75">
      <c r="A156" s="105" t="s">
        <v>215</v>
      </c>
      <c r="B156" s="106"/>
      <c r="C156" s="106"/>
      <c r="D156" s="106"/>
      <c r="E156" s="106"/>
      <c r="F156" s="107" t="s">
        <v>216</v>
      </c>
      <c r="G156" s="108" t="s">
        <v>11</v>
      </c>
      <c r="H156" s="108" t="s">
        <v>217</v>
      </c>
      <c r="I156" s="109">
        <v>41348538.539999999</v>
      </c>
      <c r="J156" s="156" t="s">
        <v>648</v>
      </c>
      <c r="K156" s="122" t="s">
        <v>217</v>
      </c>
      <c r="L156" s="109">
        <v>32312026.289999999</v>
      </c>
      <c r="M156" s="109">
        <v>6608152.5</v>
      </c>
      <c r="N156" s="166">
        <v>5545600</v>
      </c>
      <c r="O156" s="110"/>
      <c r="P156" s="111"/>
      <c r="Q156" s="111"/>
      <c r="R156" s="170">
        <v>5465600</v>
      </c>
      <c r="S156" s="248">
        <f t="shared" si="4"/>
        <v>-34740386.039999999</v>
      </c>
      <c r="T156" s="324">
        <f t="shared" si="5"/>
        <v>-25703873.789999999</v>
      </c>
    </row>
    <row r="157" spans="1:20" hidden="1">
      <c r="A157" s="9"/>
      <c r="B157" s="10"/>
      <c r="C157" s="10"/>
      <c r="D157" s="10"/>
      <c r="E157" s="10"/>
      <c r="F157" s="29" t="s">
        <v>13</v>
      </c>
      <c r="G157" s="28" t="s">
        <v>14</v>
      </c>
      <c r="H157" s="28" t="s">
        <v>218</v>
      </c>
      <c r="I157" s="81"/>
      <c r="J157" s="81"/>
      <c r="K157" s="125"/>
      <c r="L157" s="81"/>
      <c r="M157" s="81"/>
      <c r="N157" s="166"/>
      <c r="O157" s="87"/>
      <c r="P157" s="80"/>
      <c r="Q157" s="80"/>
      <c r="R157" s="170"/>
      <c r="S157" s="248">
        <f t="shared" si="4"/>
        <v>0</v>
      </c>
      <c r="T157" s="324">
        <f t="shared" si="5"/>
        <v>0</v>
      </c>
    </row>
    <row r="158" spans="1:20" ht="26.25" hidden="1">
      <c r="A158" s="9"/>
      <c r="B158" s="10"/>
      <c r="C158" s="10"/>
      <c r="D158" s="10"/>
      <c r="E158" s="10"/>
      <c r="F158" s="42" t="s">
        <v>219</v>
      </c>
      <c r="G158" s="28" t="s">
        <v>14</v>
      </c>
      <c r="H158" s="22" t="s">
        <v>220</v>
      </c>
      <c r="I158" s="82"/>
      <c r="J158" s="82"/>
      <c r="K158" s="124"/>
      <c r="L158" s="81"/>
      <c r="M158" s="81"/>
      <c r="N158" s="166"/>
      <c r="O158" s="87"/>
      <c r="P158" s="80"/>
      <c r="Q158" s="80"/>
      <c r="R158" s="170"/>
      <c r="S158" s="248">
        <f t="shared" si="4"/>
        <v>0</v>
      </c>
      <c r="T158" s="324">
        <f t="shared" si="5"/>
        <v>0</v>
      </c>
    </row>
    <row r="159" spans="1:20" ht="15" hidden="1" customHeight="1">
      <c r="A159" s="5"/>
      <c r="B159" s="10"/>
      <c r="C159" s="10"/>
      <c r="D159" s="10"/>
      <c r="E159" s="10"/>
      <c r="F159" s="17" t="s">
        <v>221</v>
      </c>
      <c r="G159" s="22" t="s">
        <v>111</v>
      </c>
      <c r="H159" s="22" t="s">
        <v>222</v>
      </c>
      <c r="I159" s="82"/>
      <c r="J159" s="82"/>
      <c r="K159" s="124"/>
      <c r="L159" s="82"/>
      <c r="M159" s="82"/>
      <c r="N159" s="166"/>
      <c r="O159" s="87"/>
      <c r="P159" s="80"/>
      <c r="Q159" s="80"/>
      <c r="R159" s="170"/>
      <c r="S159" s="248">
        <f t="shared" si="4"/>
        <v>0</v>
      </c>
      <c r="T159" s="324">
        <f t="shared" si="5"/>
        <v>0</v>
      </c>
    </row>
    <row r="160" spans="1:20" ht="21" hidden="1" customHeight="1">
      <c r="A160" s="5"/>
      <c r="B160" s="10"/>
      <c r="C160" s="10"/>
      <c r="D160" s="10"/>
      <c r="E160" s="10"/>
      <c r="F160" s="17" t="s">
        <v>223</v>
      </c>
      <c r="G160" s="22" t="s">
        <v>111</v>
      </c>
      <c r="H160" s="22" t="s">
        <v>224</v>
      </c>
      <c r="I160" s="82"/>
      <c r="J160" s="82"/>
      <c r="K160" s="124"/>
      <c r="L160" s="82"/>
      <c r="M160" s="82"/>
      <c r="N160" s="166"/>
      <c r="O160" s="87"/>
      <c r="P160" s="80"/>
      <c r="Q160" s="80"/>
      <c r="R160" s="170"/>
      <c r="S160" s="248">
        <f t="shared" si="4"/>
        <v>0</v>
      </c>
      <c r="T160" s="324">
        <f t="shared" si="5"/>
        <v>0</v>
      </c>
    </row>
    <row r="161" spans="1:20" ht="18" hidden="1" customHeight="1">
      <c r="A161" s="5"/>
      <c r="B161" s="10"/>
      <c r="C161" s="10"/>
      <c r="D161" s="10"/>
      <c r="E161" s="10"/>
      <c r="F161" s="16" t="s">
        <v>225</v>
      </c>
      <c r="G161" s="22"/>
      <c r="H161" s="22" t="s">
        <v>226</v>
      </c>
      <c r="I161" s="81">
        <f>SUM(I162)</f>
        <v>69610.55</v>
      </c>
      <c r="J161" s="76"/>
      <c r="K161" s="122"/>
      <c r="L161" s="82">
        <v>0</v>
      </c>
      <c r="M161" s="82"/>
      <c r="N161" s="166"/>
      <c r="O161" s="87"/>
      <c r="P161" s="80"/>
      <c r="Q161" s="80"/>
      <c r="R161" s="170"/>
      <c r="S161" s="248">
        <f t="shared" si="4"/>
        <v>-69610.55</v>
      </c>
      <c r="T161" s="324">
        <f t="shared" si="5"/>
        <v>0</v>
      </c>
    </row>
    <row r="162" spans="1:20" hidden="1">
      <c r="A162" s="5"/>
      <c r="B162" s="10"/>
      <c r="C162" s="10"/>
      <c r="D162" s="10"/>
      <c r="E162" s="10"/>
      <c r="F162" s="42" t="s">
        <v>227</v>
      </c>
      <c r="G162" s="22" t="s">
        <v>14</v>
      </c>
      <c r="H162" s="22" t="s">
        <v>228</v>
      </c>
      <c r="I162" s="82">
        <v>69610.55</v>
      </c>
      <c r="J162" s="76"/>
      <c r="K162" s="122"/>
      <c r="L162" s="82">
        <v>0</v>
      </c>
      <c r="M162" s="82"/>
      <c r="N162" s="166"/>
      <c r="O162" s="87"/>
      <c r="P162" s="80"/>
      <c r="Q162" s="80"/>
      <c r="R162" s="170"/>
      <c r="S162" s="248">
        <f t="shared" si="4"/>
        <v>-69610.55</v>
      </c>
      <c r="T162" s="324">
        <f t="shared" si="5"/>
        <v>0</v>
      </c>
    </row>
    <row r="163" spans="1:20" ht="26.25" hidden="1">
      <c r="A163" s="5"/>
      <c r="B163" s="10"/>
      <c r="C163" s="10"/>
      <c r="D163" s="10"/>
      <c r="E163" s="10"/>
      <c r="F163" s="16" t="s">
        <v>229</v>
      </c>
      <c r="G163" s="22"/>
      <c r="H163" s="22" t="s">
        <v>230</v>
      </c>
      <c r="I163" s="81">
        <f>SUM(I164)</f>
        <v>100521.28</v>
      </c>
      <c r="J163" s="76"/>
      <c r="K163" s="122"/>
      <c r="L163" s="82">
        <v>0</v>
      </c>
      <c r="M163" s="82"/>
      <c r="N163" s="166"/>
      <c r="O163" s="87"/>
      <c r="P163" s="80"/>
      <c r="Q163" s="80"/>
      <c r="R163" s="170"/>
      <c r="S163" s="248">
        <f t="shared" si="4"/>
        <v>-100521.28</v>
      </c>
      <c r="T163" s="324">
        <f t="shared" si="5"/>
        <v>0</v>
      </c>
    </row>
    <row r="164" spans="1:20" hidden="1">
      <c r="A164" s="5"/>
      <c r="B164" s="10"/>
      <c r="C164" s="10"/>
      <c r="D164" s="10"/>
      <c r="E164" s="10"/>
      <c r="F164" s="42" t="s">
        <v>231</v>
      </c>
      <c r="G164" s="22" t="s">
        <v>14</v>
      </c>
      <c r="H164" s="22" t="s">
        <v>232</v>
      </c>
      <c r="I164" s="82">
        <v>100521.28</v>
      </c>
      <c r="J164" s="76"/>
      <c r="K164" s="122"/>
      <c r="L164" s="82">
        <v>0</v>
      </c>
      <c r="M164" s="82"/>
      <c r="N164" s="166"/>
      <c r="O164" s="87"/>
      <c r="P164" s="80"/>
      <c r="Q164" s="80"/>
      <c r="R164" s="170"/>
      <c r="S164" s="248">
        <f t="shared" si="4"/>
        <v>-100521.28</v>
      </c>
      <c r="T164" s="324">
        <f t="shared" si="5"/>
        <v>0</v>
      </c>
    </row>
    <row r="165" spans="1:20" ht="26.25" hidden="1">
      <c r="A165" s="5"/>
      <c r="B165" s="10"/>
      <c r="C165" s="10"/>
      <c r="D165" s="10"/>
      <c r="E165" s="10"/>
      <c r="F165" s="16" t="s">
        <v>233</v>
      </c>
      <c r="G165" s="22"/>
      <c r="H165" s="22" t="s">
        <v>234</v>
      </c>
      <c r="I165" s="81">
        <f>SUM(I166:I166)</f>
        <v>946616.62</v>
      </c>
      <c r="J165" s="76"/>
      <c r="K165" s="122"/>
      <c r="L165" s="81">
        <f>SUM(L166:L173)</f>
        <v>0</v>
      </c>
      <c r="M165" s="81"/>
      <c r="N165" s="166"/>
      <c r="O165" s="87"/>
      <c r="P165" s="80"/>
      <c r="Q165" s="80"/>
      <c r="R165" s="170"/>
      <c r="S165" s="248">
        <f t="shared" si="4"/>
        <v>-946616.62</v>
      </c>
      <c r="T165" s="324">
        <f t="shared" si="5"/>
        <v>0</v>
      </c>
    </row>
    <row r="166" spans="1:20" ht="14.25" hidden="1" customHeight="1">
      <c r="A166" s="5"/>
      <c r="B166" s="10"/>
      <c r="C166" s="10"/>
      <c r="D166" s="10"/>
      <c r="E166" s="10"/>
      <c r="F166" s="42" t="s">
        <v>235</v>
      </c>
      <c r="G166" s="22" t="s">
        <v>14</v>
      </c>
      <c r="H166" s="22" t="s">
        <v>236</v>
      </c>
      <c r="I166" s="82">
        <v>946616.62</v>
      </c>
      <c r="J166" s="76"/>
      <c r="K166" s="122"/>
      <c r="L166" s="82">
        <v>0</v>
      </c>
      <c r="M166" s="82"/>
      <c r="N166" s="166"/>
      <c r="O166" s="87"/>
      <c r="P166" s="80"/>
      <c r="Q166" s="80"/>
      <c r="R166" s="170"/>
      <c r="S166" s="248">
        <f t="shared" si="4"/>
        <v>-946616.62</v>
      </c>
      <c r="T166" s="324">
        <f t="shared" si="5"/>
        <v>0</v>
      </c>
    </row>
    <row r="167" spans="1:20" ht="19.5" hidden="1" customHeight="1">
      <c r="A167" s="5"/>
      <c r="B167" s="10"/>
      <c r="C167" s="10"/>
      <c r="D167" s="10"/>
      <c r="E167" s="10"/>
      <c r="F167" s="16" t="s">
        <v>237</v>
      </c>
      <c r="G167" s="22"/>
      <c r="H167" s="22" t="s">
        <v>238</v>
      </c>
      <c r="I167" s="81">
        <f>SUM(I168)</f>
        <v>0</v>
      </c>
      <c r="J167" s="76"/>
      <c r="K167" s="123"/>
      <c r="L167" s="81">
        <f>SUM(L168)</f>
        <v>0</v>
      </c>
      <c r="M167" s="81"/>
      <c r="N167" s="166"/>
      <c r="O167" s="87"/>
      <c r="P167" s="80"/>
      <c r="Q167" s="80"/>
      <c r="R167" s="170"/>
      <c r="S167" s="248">
        <f t="shared" si="4"/>
        <v>0</v>
      </c>
      <c r="T167" s="324">
        <f t="shared" si="5"/>
        <v>0</v>
      </c>
    </row>
    <row r="168" spans="1:20" ht="17.25" hidden="1" customHeight="1">
      <c r="A168" s="5"/>
      <c r="B168" s="10"/>
      <c r="C168" s="10"/>
      <c r="D168" s="10"/>
      <c r="E168" s="10"/>
      <c r="F168" s="42" t="s">
        <v>239</v>
      </c>
      <c r="G168" s="22"/>
      <c r="H168" s="22" t="s">
        <v>240</v>
      </c>
      <c r="I168" s="82">
        <v>0</v>
      </c>
      <c r="J168" s="76"/>
      <c r="K168" s="123"/>
      <c r="L168" s="82"/>
      <c r="M168" s="82"/>
      <c r="N168" s="166"/>
      <c r="O168" s="87"/>
      <c r="P168" s="80"/>
      <c r="Q168" s="80"/>
      <c r="R168" s="170"/>
      <c r="S168" s="248">
        <f t="shared" si="4"/>
        <v>0</v>
      </c>
      <c r="T168" s="324">
        <f t="shared" si="5"/>
        <v>0</v>
      </c>
    </row>
    <row r="169" spans="1:20" ht="18" hidden="1" customHeight="1">
      <c r="A169" s="5"/>
      <c r="B169" s="10"/>
      <c r="C169" s="10"/>
      <c r="D169" s="10"/>
      <c r="E169" s="10"/>
      <c r="F169" s="16" t="s">
        <v>241</v>
      </c>
      <c r="G169" s="22"/>
      <c r="H169" s="22" t="s">
        <v>242</v>
      </c>
      <c r="I169" s="81">
        <f>SUM(I170:I172)</f>
        <v>0</v>
      </c>
      <c r="J169" s="76"/>
      <c r="K169" s="123"/>
      <c r="L169" s="81">
        <f>SUM(L170:L172)</f>
        <v>0</v>
      </c>
      <c r="M169" s="81"/>
      <c r="N169" s="166"/>
      <c r="O169" s="87"/>
      <c r="P169" s="80"/>
      <c r="Q169" s="80"/>
      <c r="R169" s="170"/>
      <c r="S169" s="248">
        <f t="shared" si="4"/>
        <v>0</v>
      </c>
      <c r="T169" s="324">
        <f t="shared" si="5"/>
        <v>0</v>
      </c>
    </row>
    <row r="170" spans="1:20" ht="18" hidden="1" customHeight="1">
      <c r="A170" s="5"/>
      <c r="B170" s="10"/>
      <c r="C170" s="10"/>
      <c r="D170" s="10"/>
      <c r="E170" s="10"/>
      <c r="F170" s="42" t="s">
        <v>243</v>
      </c>
      <c r="G170" s="22"/>
      <c r="H170" s="22" t="s">
        <v>244</v>
      </c>
      <c r="I170" s="82">
        <v>0</v>
      </c>
      <c r="J170" s="76"/>
      <c r="K170" s="123"/>
      <c r="L170" s="82">
        <v>0</v>
      </c>
      <c r="M170" s="82"/>
      <c r="N170" s="166"/>
      <c r="O170" s="87"/>
      <c r="P170" s="80"/>
      <c r="Q170" s="80"/>
      <c r="R170" s="170"/>
      <c r="S170" s="248">
        <f t="shared" si="4"/>
        <v>0</v>
      </c>
      <c r="T170" s="324">
        <f t="shared" si="5"/>
        <v>0</v>
      </c>
    </row>
    <row r="171" spans="1:20" ht="17.25" hidden="1" customHeight="1">
      <c r="A171" s="5"/>
      <c r="B171" s="10"/>
      <c r="C171" s="10"/>
      <c r="D171" s="10"/>
      <c r="E171" s="10"/>
      <c r="F171" s="42" t="s">
        <v>243</v>
      </c>
      <c r="G171" s="22"/>
      <c r="H171" s="22" t="s">
        <v>245</v>
      </c>
      <c r="I171" s="82">
        <v>0</v>
      </c>
      <c r="J171" s="76"/>
      <c r="K171" s="123"/>
      <c r="L171" s="82"/>
      <c r="M171" s="82"/>
      <c r="N171" s="166"/>
      <c r="O171" s="87"/>
      <c r="P171" s="80"/>
      <c r="Q171" s="80"/>
      <c r="R171" s="170"/>
      <c r="S171" s="248">
        <f t="shared" si="4"/>
        <v>0</v>
      </c>
      <c r="T171" s="324">
        <f t="shared" si="5"/>
        <v>0</v>
      </c>
    </row>
    <row r="172" spans="1:20" ht="18.75" hidden="1" customHeight="1">
      <c r="A172" s="5"/>
      <c r="B172" s="10"/>
      <c r="C172" s="10"/>
      <c r="D172" s="10"/>
      <c r="E172" s="10"/>
      <c r="F172" s="42" t="s">
        <v>246</v>
      </c>
      <c r="G172" s="22"/>
      <c r="H172" s="22" t="s">
        <v>247</v>
      </c>
      <c r="I172" s="82">
        <v>0</v>
      </c>
      <c r="J172" s="76"/>
      <c r="K172" s="123"/>
      <c r="L172" s="82"/>
      <c r="M172" s="82"/>
      <c r="N172" s="166"/>
      <c r="O172" s="87"/>
      <c r="P172" s="80"/>
      <c r="Q172" s="80"/>
      <c r="R172" s="170"/>
      <c r="S172" s="248">
        <f t="shared" si="4"/>
        <v>0</v>
      </c>
      <c r="T172" s="324">
        <f t="shared" si="5"/>
        <v>0</v>
      </c>
    </row>
    <row r="173" spans="1:20" ht="21.75" hidden="1" customHeight="1">
      <c r="A173" s="5"/>
      <c r="B173" s="10"/>
      <c r="C173" s="10"/>
      <c r="D173" s="10"/>
      <c r="E173" s="10"/>
      <c r="F173" s="43" t="s">
        <v>248</v>
      </c>
      <c r="G173" s="41"/>
      <c r="H173" s="41" t="s">
        <v>249</v>
      </c>
      <c r="I173" s="82">
        <v>0</v>
      </c>
      <c r="J173" s="76"/>
      <c r="K173" s="122"/>
      <c r="L173" s="82">
        <v>0</v>
      </c>
      <c r="M173" s="82"/>
      <c r="N173" s="166"/>
      <c r="O173" s="87"/>
      <c r="P173" s="80"/>
      <c r="Q173" s="80"/>
      <c r="R173" s="170"/>
      <c r="S173" s="248">
        <f t="shared" si="4"/>
        <v>0</v>
      </c>
      <c r="T173" s="324">
        <f t="shared" si="5"/>
        <v>0</v>
      </c>
    </row>
    <row r="174" spans="1:20" ht="19.5" hidden="1" customHeight="1">
      <c r="A174" s="5"/>
      <c r="B174" s="10"/>
      <c r="C174" s="10"/>
      <c r="D174" s="10"/>
      <c r="E174" s="10"/>
      <c r="F174" s="16" t="s">
        <v>250</v>
      </c>
      <c r="G174" s="22"/>
      <c r="H174" s="22" t="s">
        <v>251</v>
      </c>
      <c r="I174" s="81">
        <f>SUM(I175)</f>
        <v>0</v>
      </c>
      <c r="J174" s="76"/>
      <c r="K174" s="122"/>
      <c r="L174" s="82"/>
      <c r="M174" s="82"/>
      <c r="N174" s="166"/>
      <c r="O174" s="87"/>
      <c r="P174" s="80"/>
      <c r="Q174" s="80"/>
      <c r="R174" s="170"/>
      <c r="S174" s="248">
        <f t="shared" si="4"/>
        <v>0</v>
      </c>
      <c r="T174" s="324">
        <f t="shared" si="5"/>
        <v>0</v>
      </c>
    </row>
    <row r="175" spans="1:20" ht="18.75" hidden="1" customHeight="1">
      <c r="A175" s="5"/>
      <c r="B175" s="10"/>
      <c r="C175" s="10"/>
      <c r="D175" s="10"/>
      <c r="E175" s="10"/>
      <c r="F175" s="42" t="s">
        <v>252</v>
      </c>
      <c r="G175" s="22"/>
      <c r="H175" s="22" t="s">
        <v>253</v>
      </c>
      <c r="I175" s="82">
        <v>0</v>
      </c>
      <c r="J175" s="76"/>
      <c r="K175" s="122"/>
      <c r="L175" s="82"/>
      <c r="M175" s="82"/>
      <c r="N175" s="166"/>
      <c r="O175" s="87"/>
      <c r="P175" s="80"/>
      <c r="Q175" s="80"/>
      <c r="R175" s="170"/>
      <c r="S175" s="248">
        <f t="shared" si="4"/>
        <v>0</v>
      </c>
      <c r="T175" s="324">
        <f t="shared" si="5"/>
        <v>0</v>
      </c>
    </row>
    <row r="176" spans="1:20" s="3" customFormat="1" ht="21.75" hidden="1" customHeight="1">
      <c r="A176" s="44"/>
      <c r="B176" s="45"/>
      <c r="C176" s="45"/>
      <c r="D176" s="45"/>
      <c r="E176" s="45"/>
      <c r="F176" s="16" t="s">
        <v>254</v>
      </c>
      <c r="G176" s="22"/>
      <c r="H176" s="22" t="s">
        <v>255</v>
      </c>
      <c r="I176" s="81">
        <f>SUM(I177:I178)</f>
        <v>85070.02</v>
      </c>
      <c r="J176" s="76"/>
      <c r="K176" s="122"/>
      <c r="L176" s="81">
        <f>SUM(L177:L178)</f>
        <v>0</v>
      </c>
      <c r="M176" s="81"/>
      <c r="N176" s="166"/>
      <c r="O176" s="87"/>
      <c r="P176" s="80"/>
      <c r="Q176" s="80"/>
      <c r="R176" s="170"/>
      <c r="S176" s="248">
        <f t="shared" si="4"/>
        <v>-85070.02</v>
      </c>
      <c r="T176" s="324">
        <f t="shared" si="5"/>
        <v>0</v>
      </c>
    </row>
    <row r="177" spans="1:20" s="3" customFormat="1" ht="17.25" hidden="1" customHeight="1">
      <c r="A177" s="44"/>
      <c r="B177" s="45"/>
      <c r="C177" s="45"/>
      <c r="D177" s="45"/>
      <c r="E177" s="45"/>
      <c r="F177" s="42" t="s">
        <v>256</v>
      </c>
      <c r="G177" s="22"/>
      <c r="H177" s="22" t="s">
        <v>257</v>
      </c>
      <c r="I177" s="82">
        <v>850.7</v>
      </c>
      <c r="J177" s="76"/>
      <c r="K177" s="122"/>
      <c r="L177" s="82">
        <v>0</v>
      </c>
      <c r="M177" s="82"/>
      <c r="N177" s="166"/>
      <c r="O177" s="87"/>
      <c r="P177" s="80"/>
      <c r="Q177" s="80"/>
      <c r="R177" s="170"/>
      <c r="S177" s="248">
        <f t="shared" si="4"/>
        <v>-850.7</v>
      </c>
      <c r="T177" s="324">
        <f t="shared" si="5"/>
        <v>0</v>
      </c>
    </row>
    <row r="178" spans="1:20" s="3" customFormat="1" ht="22.5" hidden="1" customHeight="1">
      <c r="A178" s="44"/>
      <c r="B178" s="45"/>
      <c r="C178" s="45"/>
      <c r="D178" s="45"/>
      <c r="E178" s="45"/>
      <c r="F178" s="42" t="s">
        <v>258</v>
      </c>
      <c r="G178" s="22"/>
      <c r="H178" s="22" t="s">
        <v>259</v>
      </c>
      <c r="I178" s="82">
        <v>84219.32</v>
      </c>
      <c r="J178" s="76"/>
      <c r="K178" s="122"/>
      <c r="L178" s="82">
        <v>0</v>
      </c>
      <c r="M178" s="82"/>
      <c r="N178" s="166"/>
      <c r="O178" s="87"/>
      <c r="P178" s="80"/>
      <c r="Q178" s="80"/>
      <c r="R178" s="170"/>
      <c r="S178" s="248">
        <f t="shared" si="4"/>
        <v>-84219.32</v>
      </c>
      <c r="T178" s="324">
        <f t="shared" si="5"/>
        <v>0</v>
      </c>
    </row>
    <row r="179" spans="1:20" ht="21.75" hidden="1" customHeight="1">
      <c r="A179" s="5"/>
      <c r="B179" s="10"/>
      <c r="C179" s="10"/>
      <c r="D179" s="10"/>
      <c r="E179" s="10"/>
      <c r="F179" s="11" t="s">
        <v>260</v>
      </c>
      <c r="G179" s="46"/>
      <c r="H179" s="47" t="s">
        <v>261</v>
      </c>
      <c r="I179" s="81">
        <f>SUM(I180)</f>
        <v>0</v>
      </c>
      <c r="J179" s="76"/>
      <c r="K179" s="123"/>
      <c r="L179" s="82"/>
      <c r="M179" s="82"/>
      <c r="N179" s="166"/>
      <c r="O179" s="87"/>
      <c r="P179" s="80"/>
      <c r="Q179" s="80"/>
      <c r="R179" s="170"/>
      <c r="S179" s="248">
        <f t="shared" si="4"/>
        <v>0</v>
      </c>
      <c r="T179" s="324">
        <f t="shared" si="5"/>
        <v>0</v>
      </c>
    </row>
    <row r="180" spans="1:20" ht="19.5" hidden="1" customHeight="1">
      <c r="A180" s="5"/>
      <c r="B180" s="10"/>
      <c r="C180" s="10"/>
      <c r="D180" s="10"/>
      <c r="E180" s="10"/>
      <c r="F180" s="17" t="s">
        <v>262</v>
      </c>
      <c r="G180" s="46"/>
      <c r="H180" s="47" t="s">
        <v>263</v>
      </c>
      <c r="I180" s="82">
        <v>0</v>
      </c>
      <c r="J180" s="76"/>
      <c r="K180" s="123"/>
      <c r="L180" s="82"/>
      <c r="M180" s="82"/>
      <c r="N180" s="166"/>
      <c r="O180" s="87"/>
      <c r="P180" s="80"/>
      <c r="Q180" s="80"/>
      <c r="R180" s="170"/>
      <c r="S180" s="248">
        <f t="shared" si="4"/>
        <v>0</v>
      </c>
      <c r="T180" s="324">
        <f t="shared" si="5"/>
        <v>0</v>
      </c>
    </row>
    <row r="181" spans="1:20" s="3" customFormat="1" ht="22.5" hidden="1" customHeight="1">
      <c r="A181" s="44"/>
      <c r="B181" s="45"/>
      <c r="C181" s="45"/>
      <c r="D181" s="45"/>
      <c r="E181" s="45"/>
      <c r="F181" s="16" t="s">
        <v>578</v>
      </c>
      <c r="G181" s="22"/>
      <c r="H181" s="22" t="s">
        <v>579</v>
      </c>
      <c r="I181" s="81">
        <f>SUM(I182)</f>
        <v>2264245</v>
      </c>
      <c r="J181" s="76"/>
      <c r="K181" s="123"/>
      <c r="L181" s="81">
        <f>SUM(L182:L183)</f>
        <v>5400000</v>
      </c>
      <c r="M181" s="81"/>
      <c r="N181" s="166"/>
      <c r="O181" s="87"/>
      <c r="P181" s="80"/>
      <c r="Q181" s="80"/>
      <c r="R181" s="170"/>
      <c r="S181" s="248">
        <f t="shared" si="4"/>
        <v>-2264245</v>
      </c>
      <c r="T181" s="324">
        <f t="shared" si="5"/>
        <v>-5400000</v>
      </c>
    </row>
    <row r="182" spans="1:20" s="3" customFormat="1" ht="27" hidden="1" customHeight="1">
      <c r="A182" s="44"/>
      <c r="B182" s="45"/>
      <c r="C182" s="45"/>
      <c r="D182" s="45"/>
      <c r="E182" s="45"/>
      <c r="F182" s="42" t="s">
        <v>580</v>
      </c>
      <c r="G182" s="22"/>
      <c r="H182" s="22" t="s">
        <v>581</v>
      </c>
      <c r="I182" s="82">
        <v>2264245</v>
      </c>
      <c r="J182" s="76"/>
      <c r="K182" s="123"/>
      <c r="L182" s="82">
        <v>0</v>
      </c>
      <c r="M182" s="82"/>
      <c r="N182" s="166"/>
      <c r="O182" s="87"/>
      <c r="P182" s="80"/>
      <c r="Q182" s="80"/>
      <c r="R182" s="170"/>
      <c r="S182" s="248">
        <f t="shared" si="4"/>
        <v>-2264245</v>
      </c>
      <c r="T182" s="324">
        <f t="shared" si="5"/>
        <v>0</v>
      </c>
    </row>
    <row r="183" spans="1:20" s="1" customFormat="1" ht="72" customHeight="1">
      <c r="A183" s="19" t="s">
        <v>264</v>
      </c>
      <c r="B183" s="21"/>
      <c r="C183" s="21"/>
      <c r="D183" s="21"/>
      <c r="E183" s="21"/>
      <c r="F183" s="11" t="s">
        <v>265</v>
      </c>
      <c r="G183" s="28" t="s">
        <v>11</v>
      </c>
      <c r="H183" s="28" t="s">
        <v>266</v>
      </c>
      <c r="I183" s="81">
        <f>SUM(I186+I190)</f>
        <v>5512138.0199999996</v>
      </c>
      <c r="J183" s="148" t="s">
        <v>656</v>
      </c>
      <c r="K183" s="122" t="s">
        <v>266</v>
      </c>
      <c r="L183" s="81">
        <f>SUM(L186+L190)</f>
        <v>5400000</v>
      </c>
      <c r="M183" s="81">
        <f>SUM(M186+M190)</f>
        <v>1000000</v>
      </c>
      <c r="N183" s="166">
        <f>SUM(N186+N190)</f>
        <v>1000000</v>
      </c>
      <c r="O183" s="86"/>
      <c r="P183" s="85"/>
      <c r="Q183" s="85"/>
      <c r="R183" s="170">
        <f>SUM(R186+R190)</f>
        <v>1000000</v>
      </c>
      <c r="S183" s="248">
        <f t="shared" si="4"/>
        <v>-4512138.0199999996</v>
      </c>
      <c r="T183" s="324">
        <f t="shared" si="5"/>
        <v>-4400000</v>
      </c>
    </row>
    <row r="184" spans="1:20" ht="30.6" hidden="1" customHeight="1">
      <c r="A184" s="9"/>
      <c r="B184" s="10"/>
      <c r="C184" s="10"/>
      <c r="D184" s="10"/>
      <c r="E184" s="10"/>
      <c r="F184" s="29" t="s">
        <v>267</v>
      </c>
      <c r="G184" s="28" t="s">
        <v>14</v>
      </c>
      <c r="H184" s="28" t="s">
        <v>268</v>
      </c>
      <c r="I184" s="81">
        <f>SUM(I185)</f>
        <v>0</v>
      </c>
      <c r="J184" s="76"/>
      <c r="K184" s="122"/>
      <c r="L184" s="81"/>
      <c r="M184" s="81"/>
      <c r="N184" s="166"/>
      <c r="O184" s="87"/>
      <c r="P184" s="80"/>
      <c r="Q184" s="80"/>
      <c r="R184" s="170"/>
      <c r="S184" s="248">
        <f t="shared" si="4"/>
        <v>0</v>
      </c>
      <c r="T184" s="324">
        <f t="shared" si="5"/>
        <v>0</v>
      </c>
    </row>
    <row r="185" spans="1:20" ht="19.899999999999999" hidden="1" customHeight="1">
      <c r="A185" s="9"/>
      <c r="B185" s="10"/>
      <c r="C185" s="10"/>
      <c r="D185" s="10"/>
      <c r="E185" s="10"/>
      <c r="F185" s="40" t="s">
        <v>269</v>
      </c>
      <c r="G185" s="28" t="s">
        <v>14</v>
      </c>
      <c r="H185" s="22" t="s">
        <v>270</v>
      </c>
      <c r="I185" s="82">
        <v>0</v>
      </c>
      <c r="J185" s="76"/>
      <c r="K185" s="122"/>
      <c r="L185" s="81"/>
      <c r="M185" s="81"/>
      <c r="N185" s="166"/>
      <c r="O185" s="87"/>
      <c r="P185" s="80"/>
      <c r="Q185" s="80"/>
      <c r="R185" s="170"/>
      <c r="S185" s="248">
        <f t="shared" si="4"/>
        <v>0</v>
      </c>
      <c r="T185" s="324">
        <f t="shared" si="5"/>
        <v>0</v>
      </c>
    </row>
    <row r="186" spans="1:20" ht="27" customHeight="1">
      <c r="A186" s="9"/>
      <c r="B186" s="10"/>
      <c r="C186" s="10"/>
      <c r="D186" s="10"/>
      <c r="E186" s="10"/>
      <c r="F186" s="173" t="s">
        <v>271</v>
      </c>
      <c r="G186" s="92" t="s">
        <v>11</v>
      </c>
      <c r="H186" s="92" t="s">
        <v>273</v>
      </c>
      <c r="I186" s="96">
        <v>5077245.0199999996</v>
      </c>
      <c r="J186" s="144" t="s">
        <v>657</v>
      </c>
      <c r="K186" s="123" t="s">
        <v>273</v>
      </c>
      <c r="L186" s="96">
        <v>4100000</v>
      </c>
      <c r="M186" s="96">
        <v>970000</v>
      </c>
      <c r="N186" s="217">
        <v>970000</v>
      </c>
      <c r="O186" s="239"/>
      <c r="P186" s="220"/>
      <c r="Q186" s="220"/>
      <c r="R186" s="221">
        <v>970000</v>
      </c>
      <c r="S186" s="248">
        <f t="shared" si="4"/>
        <v>-4107245.0199999996</v>
      </c>
      <c r="T186" s="324">
        <f t="shared" si="5"/>
        <v>-3130000</v>
      </c>
    </row>
    <row r="187" spans="1:20" ht="30.6" hidden="1" customHeight="1">
      <c r="A187" s="9"/>
      <c r="B187" s="10"/>
      <c r="C187" s="10"/>
      <c r="D187" s="10"/>
      <c r="E187" s="10"/>
      <c r="F187" s="197" t="s">
        <v>272</v>
      </c>
      <c r="G187" s="92"/>
      <c r="H187" s="92" t="s">
        <v>273</v>
      </c>
      <c r="I187" s="96">
        <f>SUM(I188:I189)</f>
        <v>322414.63</v>
      </c>
      <c r="J187" s="95"/>
      <c r="K187" s="123"/>
      <c r="L187" s="96">
        <v>0</v>
      </c>
      <c r="M187" s="96"/>
      <c r="N187" s="217"/>
      <c r="O187" s="239"/>
      <c r="P187" s="220"/>
      <c r="Q187" s="220"/>
      <c r="R187" s="221"/>
      <c r="S187" s="248">
        <f t="shared" si="4"/>
        <v>-322414.63</v>
      </c>
      <c r="T187" s="324">
        <f t="shared" si="5"/>
        <v>0</v>
      </c>
    </row>
    <row r="188" spans="1:20" ht="27.6" hidden="1" customHeight="1">
      <c r="A188" s="9"/>
      <c r="B188" s="10"/>
      <c r="C188" s="10"/>
      <c r="D188" s="10"/>
      <c r="E188" s="10"/>
      <c r="F188" s="177" t="s">
        <v>274</v>
      </c>
      <c r="G188" s="92"/>
      <c r="H188" s="92" t="s">
        <v>275</v>
      </c>
      <c r="I188" s="96">
        <v>0</v>
      </c>
      <c r="J188" s="95"/>
      <c r="K188" s="123"/>
      <c r="L188" s="96"/>
      <c r="M188" s="96"/>
      <c r="N188" s="217"/>
      <c r="O188" s="239"/>
      <c r="P188" s="220"/>
      <c r="Q188" s="220"/>
      <c r="R188" s="221"/>
      <c r="S188" s="248">
        <f t="shared" si="4"/>
        <v>0</v>
      </c>
      <c r="T188" s="324">
        <f t="shared" si="5"/>
        <v>0</v>
      </c>
    </row>
    <row r="189" spans="1:20" ht="25.9" hidden="1" customHeight="1">
      <c r="A189" s="9"/>
      <c r="B189" s="10"/>
      <c r="C189" s="10"/>
      <c r="D189" s="10"/>
      <c r="E189" s="10"/>
      <c r="F189" s="177" t="s">
        <v>276</v>
      </c>
      <c r="G189" s="92" t="s">
        <v>11</v>
      </c>
      <c r="H189" s="92" t="s">
        <v>277</v>
      </c>
      <c r="I189" s="96">
        <v>322414.63</v>
      </c>
      <c r="J189" s="95"/>
      <c r="K189" s="123"/>
      <c r="L189" s="96">
        <v>0</v>
      </c>
      <c r="M189" s="96"/>
      <c r="N189" s="217"/>
      <c r="O189" s="239"/>
      <c r="P189" s="220"/>
      <c r="Q189" s="220"/>
      <c r="R189" s="221"/>
      <c r="S189" s="248">
        <f t="shared" si="4"/>
        <v>-322414.63</v>
      </c>
      <c r="T189" s="324">
        <f t="shared" si="5"/>
        <v>0</v>
      </c>
    </row>
    <row r="190" spans="1:20" ht="48" customHeight="1">
      <c r="A190" s="9"/>
      <c r="B190" s="10"/>
      <c r="C190" s="10"/>
      <c r="D190" s="10"/>
      <c r="E190" s="10"/>
      <c r="F190" s="287" t="s">
        <v>267</v>
      </c>
      <c r="G190" s="92"/>
      <c r="H190" s="92" t="s">
        <v>268</v>
      </c>
      <c r="I190" s="96">
        <v>434893</v>
      </c>
      <c r="J190" s="144" t="s">
        <v>267</v>
      </c>
      <c r="K190" s="123" t="s">
        <v>268</v>
      </c>
      <c r="L190" s="96">
        <v>1300000</v>
      </c>
      <c r="M190" s="96">
        <v>30000</v>
      </c>
      <c r="N190" s="217">
        <v>30000</v>
      </c>
      <c r="O190" s="239"/>
      <c r="P190" s="220"/>
      <c r="Q190" s="220"/>
      <c r="R190" s="221">
        <v>30000</v>
      </c>
      <c r="S190" s="248">
        <f t="shared" si="4"/>
        <v>-404893</v>
      </c>
      <c r="T190" s="324">
        <f t="shared" si="5"/>
        <v>-1270000</v>
      </c>
    </row>
    <row r="191" spans="1:20" ht="49.5" customHeight="1">
      <c r="A191" s="9"/>
      <c r="B191" s="10"/>
      <c r="C191" s="10"/>
      <c r="D191" s="10"/>
      <c r="E191" s="10"/>
      <c r="F191" s="152" t="s">
        <v>33</v>
      </c>
      <c r="G191" s="22"/>
      <c r="H191" s="92" t="s">
        <v>33</v>
      </c>
      <c r="I191" s="95" t="s">
        <v>33</v>
      </c>
      <c r="J191" s="148" t="s">
        <v>658</v>
      </c>
      <c r="K191" s="122" t="s">
        <v>281</v>
      </c>
      <c r="L191" s="98">
        <v>15484954.49</v>
      </c>
      <c r="M191" s="98">
        <v>6073713.5899999999</v>
      </c>
      <c r="N191" s="166">
        <v>2976000</v>
      </c>
      <c r="O191" s="87"/>
      <c r="P191" s="80"/>
      <c r="Q191" s="80"/>
      <c r="R191" s="170">
        <v>2976000</v>
      </c>
      <c r="S191" s="248">
        <v>0</v>
      </c>
      <c r="T191" s="324">
        <f t="shared" si="5"/>
        <v>-9411240.9000000004</v>
      </c>
    </row>
    <row r="192" spans="1:20" s="1" customFormat="1" ht="38.25" customHeight="1">
      <c r="A192" s="19" t="s">
        <v>278</v>
      </c>
      <c r="B192" s="48">
        <v>977</v>
      </c>
      <c r="C192" s="48" t="s">
        <v>279</v>
      </c>
      <c r="D192" s="48"/>
      <c r="E192" s="48"/>
      <c r="F192" s="11" t="s">
        <v>280</v>
      </c>
      <c r="G192" s="28" t="s">
        <v>11</v>
      </c>
      <c r="H192" s="28" t="s">
        <v>281</v>
      </c>
      <c r="I192" s="81">
        <v>2966776.6</v>
      </c>
      <c r="J192" s="94" t="s">
        <v>33</v>
      </c>
      <c r="K192" s="319" t="s">
        <v>33</v>
      </c>
      <c r="L192" s="321">
        <v>0</v>
      </c>
      <c r="M192" s="321" t="s">
        <v>33</v>
      </c>
      <c r="N192" s="320" t="s">
        <v>33</v>
      </c>
      <c r="O192" s="87"/>
      <c r="P192" s="80"/>
      <c r="Q192" s="80"/>
      <c r="R192" s="322" t="s">
        <v>33</v>
      </c>
      <c r="S192" s="248">
        <v>0</v>
      </c>
      <c r="T192" s="324">
        <v>0</v>
      </c>
    </row>
    <row r="193" spans="1:20" ht="24.75" hidden="1" customHeight="1">
      <c r="A193" s="9"/>
      <c r="B193" s="27"/>
      <c r="C193" s="27"/>
      <c r="D193" s="27"/>
      <c r="E193" s="27"/>
      <c r="F193" s="49" t="s">
        <v>282</v>
      </c>
      <c r="G193" s="22" t="s">
        <v>14</v>
      </c>
      <c r="H193" s="22" t="s">
        <v>283</v>
      </c>
      <c r="I193" s="82">
        <f>SUM(I194)</f>
        <v>0</v>
      </c>
      <c r="J193" s="76"/>
      <c r="K193" s="122"/>
      <c r="L193" s="82">
        <v>0</v>
      </c>
      <c r="M193" s="82"/>
      <c r="N193" s="166"/>
      <c r="O193" s="87"/>
      <c r="P193" s="80"/>
      <c r="Q193" s="80"/>
      <c r="R193" s="170"/>
      <c r="S193" s="248">
        <f t="shared" si="4"/>
        <v>0</v>
      </c>
      <c r="T193" s="324">
        <f t="shared" si="5"/>
        <v>0</v>
      </c>
    </row>
    <row r="194" spans="1:20" ht="17.45" hidden="1" customHeight="1">
      <c r="A194" s="9"/>
      <c r="B194" s="27"/>
      <c r="C194" s="27"/>
      <c r="D194" s="27"/>
      <c r="E194" s="27"/>
      <c r="F194" s="17" t="s">
        <v>284</v>
      </c>
      <c r="G194" s="22"/>
      <c r="H194" s="22" t="s">
        <v>285</v>
      </c>
      <c r="I194" s="82">
        <v>0</v>
      </c>
      <c r="J194" s="76"/>
      <c r="K194" s="122"/>
      <c r="L194" s="82"/>
      <c r="M194" s="82"/>
      <c r="N194" s="166"/>
      <c r="O194" s="87"/>
      <c r="P194" s="80"/>
      <c r="Q194" s="80"/>
      <c r="R194" s="170"/>
      <c r="S194" s="248">
        <f t="shared" si="4"/>
        <v>0</v>
      </c>
      <c r="T194" s="324">
        <f t="shared" si="5"/>
        <v>0</v>
      </c>
    </row>
    <row r="195" spans="1:20" ht="33.6" hidden="1" customHeight="1">
      <c r="A195" s="9"/>
      <c r="B195" s="27"/>
      <c r="C195" s="27"/>
      <c r="D195" s="27"/>
      <c r="E195" s="27"/>
      <c r="F195" s="16" t="s">
        <v>286</v>
      </c>
      <c r="G195" s="22"/>
      <c r="H195" s="22" t="s">
        <v>287</v>
      </c>
      <c r="I195" s="82">
        <v>0</v>
      </c>
      <c r="J195" s="76"/>
      <c r="K195" s="123"/>
      <c r="L195" s="82"/>
      <c r="M195" s="82"/>
      <c r="N195" s="166"/>
      <c r="O195" s="87"/>
      <c r="P195" s="80"/>
      <c r="Q195" s="80"/>
      <c r="R195" s="170"/>
      <c r="S195" s="248">
        <f t="shared" si="4"/>
        <v>0</v>
      </c>
      <c r="T195" s="324">
        <f t="shared" si="5"/>
        <v>0</v>
      </c>
    </row>
    <row r="196" spans="1:20" ht="21" hidden="1" customHeight="1">
      <c r="A196" s="9"/>
      <c r="B196" s="27"/>
      <c r="C196" s="27"/>
      <c r="D196" s="27"/>
      <c r="E196" s="27"/>
      <c r="F196" s="17" t="s">
        <v>288</v>
      </c>
      <c r="G196" s="22"/>
      <c r="H196" s="22" t="s">
        <v>289</v>
      </c>
      <c r="I196" s="82">
        <v>0</v>
      </c>
      <c r="J196" s="76"/>
      <c r="K196" s="123"/>
      <c r="L196" s="82"/>
      <c r="M196" s="82"/>
      <c r="N196" s="166"/>
      <c r="O196" s="87"/>
      <c r="P196" s="80"/>
      <c r="Q196" s="80"/>
      <c r="R196" s="170"/>
      <c r="S196" s="248">
        <f t="shared" si="4"/>
        <v>0</v>
      </c>
      <c r="T196" s="324">
        <f t="shared" si="5"/>
        <v>0</v>
      </c>
    </row>
    <row r="197" spans="1:20" ht="27" hidden="1" customHeight="1">
      <c r="A197" s="9"/>
      <c r="B197" s="27"/>
      <c r="C197" s="27"/>
      <c r="D197" s="27"/>
      <c r="E197" s="27"/>
      <c r="F197" s="16" t="s">
        <v>290</v>
      </c>
      <c r="G197" s="22"/>
      <c r="H197" s="22" t="s">
        <v>291</v>
      </c>
      <c r="I197" s="82">
        <f>SUM(I198:I199)</f>
        <v>38000</v>
      </c>
      <c r="J197" s="76"/>
      <c r="K197" s="122"/>
      <c r="L197" s="82"/>
      <c r="M197" s="82"/>
      <c r="N197" s="166"/>
      <c r="O197" s="87"/>
      <c r="P197" s="80"/>
      <c r="Q197" s="80"/>
      <c r="R197" s="170"/>
      <c r="S197" s="248">
        <f t="shared" si="4"/>
        <v>-38000</v>
      </c>
      <c r="T197" s="324">
        <f t="shared" si="5"/>
        <v>0</v>
      </c>
    </row>
    <row r="198" spans="1:20" ht="26.45" hidden="1" customHeight="1">
      <c r="A198" s="9"/>
      <c r="B198" s="27"/>
      <c r="C198" s="27"/>
      <c r="D198" s="27"/>
      <c r="E198" s="27"/>
      <c r="F198" s="17" t="s">
        <v>292</v>
      </c>
      <c r="G198" s="22"/>
      <c r="H198" s="22" t="s">
        <v>293</v>
      </c>
      <c r="I198" s="82">
        <v>0</v>
      </c>
      <c r="J198" s="76"/>
      <c r="K198" s="122"/>
      <c r="L198" s="82"/>
      <c r="M198" s="82"/>
      <c r="N198" s="166"/>
      <c r="O198" s="87"/>
      <c r="P198" s="80"/>
      <c r="Q198" s="80"/>
      <c r="R198" s="170"/>
      <c r="S198" s="248">
        <f t="shared" si="4"/>
        <v>0</v>
      </c>
      <c r="T198" s="324">
        <f t="shared" si="5"/>
        <v>0</v>
      </c>
    </row>
    <row r="199" spans="1:20" ht="24" hidden="1" customHeight="1">
      <c r="A199" s="9"/>
      <c r="B199" s="27"/>
      <c r="C199" s="27"/>
      <c r="D199" s="27"/>
      <c r="E199" s="27"/>
      <c r="F199" s="17" t="s">
        <v>294</v>
      </c>
      <c r="G199" s="22"/>
      <c r="H199" s="22" t="s">
        <v>295</v>
      </c>
      <c r="I199" s="82">
        <v>38000</v>
      </c>
      <c r="J199" s="76"/>
      <c r="K199" s="122"/>
      <c r="L199" s="82"/>
      <c r="M199" s="82"/>
      <c r="N199" s="166"/>
      <c r="O199" s="87"/>
      <c r="P199" s="80"/>
      <c r="Q199" s="80"/>
      <c r="R199" s="170"/>
      <c r="S199" s="248">
        <f t="shared" ref="S199:S262" si="6">SUM(M199-I199)</f>
        <v>-38000</v>
      </c>
      <c r="T199" s="324">
        <f t="shared" ref="T199:T262" si="7">SUM(M199-L199)</f>
        <v>0</v>
      </c>
    </row>
    <row r="200" spans="1:20" ht="40.9" hidden="1" customHeight="1">
      <c r="A200" s="9"/>
      <c r="B200" s="27"/>
      <c r="C200" s="27"/>
      <c r="D200" s="27"/>
      <c r="E200" s="27"/>
      <c r="F200" s="50" t="s">
        <v>296</v>
      </c>
      <c r="G200" s="22"/>
      <c r="H200" s="22" t="s">
        <v>297</v>
      </c>
      <c r="I200" s="82">
        <f>SUM(I201)</f>
        <v>0</v>
      </c>
      <c r="J200" s="76"/>
      <c r="K200" s="123"/>
      <c r="L200" s="82"/>
      <c r="M200" s="82"/>
      <c r="N200" s="166"/>
      <c r="O200" s="87"/>
      <c r="P200" s="80"/>
      <c r="Q200" s="80"/>
      <c r="R200" s="170"/>
      <c r="S200" s="248">
        <f t="shared" si="6"/>
        <v>0</v>
      </c>
      <c r="T200" s="324">
        <f t="shared" si="7"/>
        <v>0</v>
      </c>
    </row>
    <row r="201" spans="1:20" ht="21.6" hidden="1" customHeight="1">
      <c r="A201" s="9"/>
      <c r="B201" s="27"/>
      <c r="C201" s="27"/>
      <c r="D201" s="27"/>
      <c r="E201" s="27"/>
      <c r="F201" s="17" t="s">
        <v>298</v>
      </c>
      <c r="G201" s="22"/>
      <c r="H201" s="22" t="s">
        <v>299</v>
      </c>
      <c r="I201" s="82">
        <v>0</v>
      </c>
      <c r="J201" s="76"/>
      <c r="K201" s="123"/>
      <c r="L201" s="82">
        <v>0</v>
      </c>
      <c r="M201" s="82"/>
      <c r="N201" s="166"/>
      <c r="O201" s="87"/>
      <c r="P201" s="80"/>
      <c r="Q201" s="80"/>
      <c r="R201" s="170"/>
      <c r="S201" s="248">
        <f t="shared" si="6"/>
        <v>0</v>
      </c>
      <c r="T201" s="324">
        <f t="shared" si="7"/>
        <v>0</v>
      </c>
    </row>
    <row r="202" spans="1:20" s="1" customFormat="1" ht="50.25" customHeight="1">
      <c r="A202" s="19" t="s">
        <v>300</v>
      </c>
      <c r="B202" s="48" t="s">
        <v>111</v>
      </c>
      <c r="C202" s="48" t="s">
        <v>301</v>
      </c>
      <c r="D202" s="48"/>
      <c r="E202" s="48"/>
      <c r="F202" s="11" t="s">
        <v>302</v>
      </c>
      <c r="G202" s="28" t="s">
        <v>11</v>
      </c>
      <c r="H202" s="28" t="s">
        <v>303</v>
      </c>
      <c r="I202" s="81">
        <v>17594673.609999999</v>
      </c>
      <c r="J202" s="148" t="s">
        <v>659</v>
      </c>
      <c r="K202" s="122" t="s">
        <v>303</v>
      </c>
      <c r="L202" s="81">
        <v>12446930.810000001</v>
      </c>
      <c r="M202" s="81">
        <v>2090488.22</v>
      </c>
      <c r="N202" s="166">
        <v>16084348.58</v>
      </c>
      <c r="O202" s="87"/>
      <c r="P202" s="80"/>
      <c r="Q202" s="80"/>
      <c r="R202" s="170">
        <v>1269778.5900000001</v>
      </c>
      <c r="S202" s="248">
        <f t="shared" si="6"/>
        <v>-15504185.389999999</v>
      </c>
      <c r="T202" s="324">
        <f t="shared" si="7"/>
        <v>-10356442.59</v>
      </c>
    </row>
    <row r="203" spans="1:20" ht="16.899999999999999" hidden="1" customHeight="1">
      <c r="A203" s="9"/>
      <c r="B203" s="27"/>
      <c r="C203" s="27"/>
      <c r="D203" s="27"/>
      <c r="E203" s="27"/>
      <c r="F203" s="16" t="s">
        <v>304</v>
      </c>
      <c r="G203" s="22" t="s">
        <v>23</v>
      </c>
      <c r="H203" s="22" t="s">
        <v>305</v>
      </c>
      <c r="I203" s="82">
        <f>SUM(I204:I224)</f>
        <v>2472595.9700000002</v>
      </c>
      <c r="J203" s="76"/>
      <c r="K203" s="122"/>
      <c r="L203" s="82">
        <f>SUM(L204:L224)</f>
        <v>0</v>
      </c>
      <c r="M203" s="82"/>
      <c r="N203" s="166"/>
      <c r="O203" s="87"/>
      <c r="P203" s="80"/>
      <c r="Q203" s="80"/>
      <c r="R203" s="170"/>
      <c r="S203" s="248">
        <f t="shared" si="6"/>
        <v>-2472595.9700000002</v>
      </c>
      <c r="T203" s="324">
        <f t="shared" si="7"/>
        <v>0</v>
      </c>
    </row>
    <row r="204" spans="1:20" ht="15" hidden="1" customHeight="1">
      <c r="A204" s="9"/>
      <c r="B204" s="27"/>
      <c r="C204" s="27"/>
      <c r="D204" s="27"/>
      <c r="E204" s="27"/>
      <c r="F204" s="17" t="s">
        <v>306</v>
      </c>
      <c r="G204" s="22" t="s">
        <v>23</v>
      </c>
      <c r="H204" s="22" t="s">
        <v>307</v>
      </c>
      <c r="I204" s="82">
        <v>448749.37</v>
      </c>
      <c r="J204" s="76"/>
      <c r="K204" s="122"/>
      <c r="L204" s="82">
        <v>0</v>
      </c>
      <c r="M204" s="82"/>
      <c r="N204" s="166"/>
      <c r="O204" s="87"/>
      <c r="P204" s="80"/>
      <c r="Q204" s="80"/>
      <c r="R204" s="170"/>
      <c r="S204" s="248">
        <f t="shared" si="6"/>
        <v>-448749.37</v>
      </c>
      <c r="T204" s="324">
        <f t="shared" si="7"/>
        <v>0</v>
      </c>
    </row>
    <row r="205" spans="1:20" ht="34.5" hidden="1" customHeight="1">
      <c r="A205" s="9"/>
      <c r="B205" s="27"/>
      <c r="C205" s="27"/>
      <c r="D205" s="27"/>
      <c r="E205" s="27"/>
      <c r="F205" s="51" t="s">
        <v>308</v>
      </c>
      <c r="G205" s="22"/>
      <c r="H205" s="22" t="s">
        <v>309</v>
      </c>
      <c r="I205" s="82">
        <v>0</v>
      </c>
      <c r="J205" s="76"/>
      <c r="K205" s="122"/>
      <c r="L205" s="82"/>
      <c r="M205" s="82"/>
      <c r="N205" s="166"/>
      <c r="O205" s="87"/>
      <c r="P205" s="80"/>
      <c r="Q205" s="80"/>
      <c r="R205" s="170"/>
      <c r="S205" s="248">
        <f t="shared" si="6"/>
        <v>0</v>
      </c>
      <c r="T205" s="324">
        <f t="shared" si="7"/>
        <v>0</v>
      </c>
    </row>
    <row r="206" spans="1:20" ht="48.75" hidden="1" customHeight="1">
      <c r="A206" s="9"/>
      <c r="B206" s="27"/>
      <c r="C206" s="27"/>
      <c r="D206" s="27"/>
      <c r="E206" s="27"/>
      <c r="F206" s="51" t="s">
        <v>310</v>
      </c>
      <c r="G206" s="22"/>
      <c r="H206" s="22" t="s">
        <v>311</v>
      </c>
      <c r="I206" s="82">
        <v>0</v>
      </c>
      <c r="J206" s="76"/>
      <c r="K206" s="123"/>
      <c r="L206" s="82"/>
      <c r="M206" s="82"/>
      <c r="N206" s="166"/>
      <c r="O206" s="87"/>
      <c r="P206" s="80"/>
      <c r="Q206" s="80"/>
      <c r="R206" s="170"/>
      <c r="S206" s="248">
        <f t="shared" si="6"/>
        <v>0</v>
      </c>
      <c r="T206" s="324">
        <f t="shared" si="7"/>
        <v>0</v>
      </c>
    </row>
    <row r="207" spans="1:20" ht="27.75" hidden="1" customHeight="1">
      <c r="A207" s="9"/>
      <c r="B207" s="27"/>
      <c r="C207" s="27"/>
      <c r="D207" s="27"/>
      <c r="E207" s="27"/>
      <c r="F207" s="52" t="s">
        <v>312</v>
      </c>
      <c r="G207" s="22"/>
      <c r="H207" s="22" t="s">
        <v>313</v>
      </c>
      <c r="I207" s="82">
        <v>0</v>
      </c>
      <c r="J207" s="76"/>
      <c r="K207" s="123"/>
      <c r="L207" s="82"/>
      <c r="M207" s="82"/>
      <c r="N207" s="166"/>
      <c r="O207" s="87"/>
      <c r="P207" s="80"/>
      <c r="Q207" s="80"/>
      <c r="R207" s="170"/>
      <c r="S207" s="248">
        <f t="shared" si="6"/>
        <v>0</v>
      </c>
      <c r="T207" s="324">
        <f t="shared" si="7"/>
        <v>0</v>
      </c>
    </row>
    <row r="208" spans="1:20" ht="25.5" hidden="1" customHeight="1">
      <c r="A208" s="9"/>
      <c r="B208" s="27"/>
      <c r="C208" s="27"/>
      <c r="D208" s="27"/>
      <c r="E208" s="27"/>
      <c r="F208" s="51" t="s">
        <v>314</v>
      </c>
      <c r="G208" s="22"/>
      <c r="H208" s="22" t="s">
        <v>315</v>
      </c>
      <c r="I208" s="82">
        <v>0</v>
      </c>
      <c r="J208" s="76"/>
      <c r="K208" s="123"/>
      <c r="L208" s="82"/>
      <c r="M208" s="82"/>
      <c r="N208" s="166"/>
      <c r="O208" s="87"/>
      <c r="P208" s="80"/>
      <c r="Q208" s="80"/>
      <c r="R208" s="170"/>
      <c r="S208" s="248">
        <f t="shared" si="6"/>
        <v>0</v>
      </c>
      <c r="T208" s="324">
        <f t="shared" si="7"/>
        <v>0</v>
      </c>
    </row>
    <row r="209" spans="1:20" ht="21" hidden="1" customHeight="1">
      <c r="A209" s="9"/>
      <c r="B209" s="27"/>
      <c r="C209" s="27"/>
      <c r="D209" s="27"/>
      <c r="E209" s="27"/>
      <c r="F209" s="53" t="s">
        <v>316</v>
      </c>
      <c r="G209" s="22"/>
      <c r="H209" s="22" t="s">
        <v>317</v>
      </c>
      <c r="I209" s="82">
        <v>0</v>
      </c>
      <c r="J209" s="76"/>
      <c r="K209" s="122"/>
      <c r="L209" s="82"/>
      <c r="M209" s="82"/>
      <c r="N209" s="166"/>
      <c r="O209" s="87"/>
      <c r="P209" s="80"/>
      <c r="Q209" s="80"/>
      <c r="R209" s="170"/>
      <c r="S209" s="248">
        <f t="shared" si="6"/>
        <v>0</v>
      </c>
      <c r="T209" s="324">
        <f t="shared" si="7"/>
        <v>0</v>
      </c>
    </row>
    <row r="210" spans="1:20" ht="29.25" hidden="1" customHeight="1">
      <c r="A210" s="9"/>
      <c r="B210" s="27"/>
      <c r="C210" s="27"/>
      <c r="D210" s="27"/>
      <c r="E210" s="27"/>
      <c r="F210" s="53" t="s">
        <v>318</v>
      </c>
      <c r="G210" s="22"/>
      <c r="H210" s="22" t="s">
        <v>319</v>
      </c>
      <c r="I210" s="82">
        <v>0</v>
      </c>
      <c r="J210" s="76"/>
      <c r="K210" s="122"/>
      <c r="L210" s="82"/>
      <c r="M210" s="82"/>
      <c r="N210" s="166"/>
      <c r="O210" s="87"/>
      <c r="P210" s="80"/>
      <c r="Q210" s="80"/>
      <c r="R210" s="170"/>
      <c r="S210" s="248">
        <f t="shared" si="6"/>
        <v>0</v>
      </c>
      <c r="T210" s="324">
        <f t="shared" si="7"/>
        <v>0</v>
      </c>
    </row>
    <row r="211" spans="1:20" ht="52.5" hidden="1" customHeight="1">
      <c r="A211" s="9"/>
      <c r="B211" s="27"/>
      <c r="C211" s="27"/>
      <c r="D211" s="27"/>
      <c r="E211" s="27"/>
      <c r="F211" s="54" t="s">
        <v>320</v>
      </c>
      <c r="G211" s="41"/>
      <c r="H211" s="41" t="s">
        <v>321</v>
      </c>
      <c r="I211" s="82">
        <v>0</v>
      </c>
      <c r="J211" s="76"/>
      <c r="K211" s="122"/>
      <c r="L211" s="82"/>
      <c r="M211" s="82"/>
      <c r="N211" s="166"/>
      <c r="O211" s="87"/>
      <c r="P211" s="80"/>
      <c r="Q211" s="80"/>
      <c r="R211" s="170"/>
      <c r="S211" s="248">
        <f t="shared" si="6"/>
        <v>0</v>
      </c>
      <c r="T211" s="324">
        <f t="shared" si="7"/>
        <v>0</v>
      </c>
    </row>
    <row r="212" spans="1:20" ht="47.25" hidden="1" customHeight="1">
      <c r="A212" s="9"/>
      <c r="B212" s="27"/>
      <c r="C212" s="27"/>
      <c r="D212" s="27"/>
      <c r="E212" s="27"/>
      <c r="F212" s="51" t="s">
        <v>322</v>
      </c>
      <c r="G212" s="22"/>
      <c r="H212" s="22" t="s">
        <v>323</v>
      </c>
      <c r="I212" s="82">
        <v>0</v>
      </c>
      <c r="J212" s="76"/>
      <c r="K212" s="122"/>
      <c r="L212" s="82"/>
      <c r="M212" s="82"/>
      <c r="N212" s="166"/>
      <c r="O212" s="87"/>
      <c r="P212" s="80"/>
      <c r="Q212" s="80"/>
      <c r="R212" s="170"/>
      <c r="S212" s="248">
        <f t="shared" si="6"/>
        <v>0</v>
      </c>
      <c r="T212" s="324">
        <f t="shared" si="7"/>
        <v>0</v>
      </c>
    </row>
    <row r="213" spans="1:20" ht="49.5" hidden="1" customHeight="1">
      <c r="A213" s="9"/>
      <c r="B213" s="27"/>
      <c r="C213" s="27"/>
      <c r="D213" s="27"/>
      <c r="E213" s="27"/>
      <c r="F213" s="51" t="s">
        <v>324</v>
      </c>
      <c r="G213" s="22"/>
      <c r="H213" s="22" t="s">
        <v>325</v>
      </c>
      <c r="I213" s="82">
        <v>0</v>
      </c>
      <c r="J213" s="76"/>
      <c r="K213" s="123"/>
      <c r="L213" s="82"/>
      <c r="M213" s="82"/>
      <c r="N213" s="166"/>
      <c r="O213" s="87"/>
      <c r="P213" s="80"/>
      <c r="Q213" s="80"/>
      <c r="R213" s="170"/>
      <c r="S213" s="248">
        <f t="shared" si="6"/>
        <v>0</v>
      </c>
      <c r="T213" s="324">
        <f t="shared" si="7"/>
        <v>0</v>
      </c>
    </row>
    <row r="214" spans="1:20" ht="34.9" hidden="1" customHeight="1">
      <c r="A214" s="9"/>
      <c r="B214" s="27"/>
      <c r="C214" s="27"/>
      <c r="D214" s="27"/>
      <c r="E214" s="27"/>
      <c r="F214" s="53" t="s">
        <v>326</v>
      </c>
      <c r="G214" s="22"/>
      <c r="H214" s="22" t="s">
        <v>327</v>
      </c>
      <c r="I214" s="82">
        <v>620381</v>
      </c>
      <c r="J214" s="76"/>
      <c r="K214" s="122"/>
      <c r="L214" s="82"/>
      <c r="M214" s="82"/>
      <c r="N214" s="166"/>
      <c r="O214" s="87"/>
      <c r="P214" s="80"/>
      <c r="Q214" s="80"/>
      <c r="R214" s="170"/>
      <c r="S214" s="248">
        <f t="shared" si="6"/>
        <v>-620381</v>
      </c>
      <c r="T214" s="324">
        <f t="shared" si="7"/>
        <v>0</v>
      </c>
    </row>
    <row r="215" spans="1:20" ht="23.25" hidden="1" customHeight="1">
      <c r="A215" s="9"/>
      <c r="B215" s="27"/>
      <c r="C215" s="27"/>
      <c r="D215" s="27"/>
      <c r="E215" s="27"/>
      <c r="F215" s="55" t="s">
        <v>328</v>
      </c>
      <c r="G215" s="41"/>
      <c r="H215" s="41" t="s">
        <v>329</v>
      </c>
      <c r="I215" s="82">
        <v>0</v>
      </c>
      <c r="J215" s="76"/>
      <c r="K215" s="122"/>
      <c r="L215" s="82"/>
      <c r="M215" s="82"/>
      <c r="N215" s="166"/>
      <c r="O215" s="87"/>
      <c r="P215" s="80"/>
      <c r="Q215" s="80"/>
      <c r="R215" s="170"/>
      <c r="S215" s="248">
        <f t="shared" si="6"/>
        <v>0</v>
      </c>
      <c r="T215" s="324">
        <f t="shared" si="7"/>
        <v>0</v>
      </c>
    </row>
    <row r="216" spans="1:20" ht="42" hidden="1" customHeight="1">
      <c r="A216" s="9"/>
      <c r="B216" s="27"/>
      <c r="C216" s="27"/>
      <c r="D216" s="27"/>
      <c r="E216" s="27"/>
      <c r="F216" s="56" t="s">
        <v>330</v>
      </c>
      <c r="G216" s="22"/>
      <c r="H216" s="22" t="s">
        <v>331</v>
      </c>
      <c r="I216" s="82">
        <v>0</v>
      </c>
      <c r="J216" s="76"/>
      <c r="K216" s="122"/>
      <c r="L216" s="82"/>
      <c r="M216" s="82"/>
      <c r="N216" s="166"/>
      <c r="O216" s="87"/>
      <c r="P216" s="80"/>
      <c r="Q216" s="80"/>
      <c r="R216" s="170"/>
      <c r="S216" s="248">
        <f t="shared" si="6"/>
        <v>0</v>
      </c>
      <c r="T216" s="324">
        <f t="shared" si="7"/>
        <v>0</v>
      </c>
    </row>
    <row r="217" spans="1:20" ht="24.75" hidden="1" customHeight="1">
      <c r="A217" s="9"/>
      <c r="B217" s="27"/>
      <c r="C217" s="27"/>
      <c r="D217" s="27"/>
      <c r="E217" s="27"/>
      <c r="F217" s="17" t="s">
        <v>332</v>
      </c>
      <c r="G217" s="22"/>
      <c r="H217" s="22" t="s">
        <v>333</v>
      </c>
      <c r="I217" s="82">
        <v>0</v>
      </c>
      <c r="J217" s="76"/>
      <c r="K217" s="122"/>
      <c r="L217" s="82">
        <v>0</v>
      </c>
      <c r="M217" s="82"/>
      <c r="N217" s="166"/>
      <c r="O217" s="87"/>
      <c r="P217" s="80"/>
      <c r="Q217" s="80"/>
      <c r="R217" s="170"/>
      <c r="S217" s="248">
        <f t="shared" si="6"/>
        <v>0</v>
      </c>
      <c r="T217" s="324">
        <f t="shared" si="7"/>
        <v>0</v>
      </c>
    </row>
    <row r="218" spans="1:20" ht="19.149999999999999" hidden="1" customHeight="1">
      <c r="A218" s="9"/>
      <c r="B218" s="27"/>
      <c r="C218" s="27"/>
      <c r="D218" s="27"/>
      <c r="E218" s="27"/>
      <c r="F218" s="17" t="s">
        <v>334</v>
      </c>
      <c r="G218" s="22"/>
      <c r="H218" s="22" t="s">
        <v>335</v>
      </c>
      <c r="I218" s="82">
        <v>195145.60000000001</v>
      </c>
      <c r="J218" s="76"/>
      <c r="K218" s="122"/>
      <c r="L218" s="82"/>
      <c r="M218" s="82"/>
      <c r="N218" s="166"/>
      <c r="O218" s="87"/>
      <c r="P218" s="80"/>
      <c r="Q218" s="80"/>
      <c r="R218" s="170"/>
      <c r="S218" s="248">
        <f t="shared" si="6"/>
        <v>-195145.60000000001</v>
      </c>
      <c r="T218" s="324">
        <f t="shared" si="7"/>
        <v>0</v>
      </c>
    </row>
    <row r="219" spans="1:20" ht="19.149999999999999" hidden="1" customHeight="1">
      <c r="A219" s="9"/>
      <c r="B219" s="27"/>
      <c r="C219" s="27"/>
      <c r="D219" s="27"/>
      <c r="E219" s="27"/>
      <c r="F219" s="55" t="s">
        <v>336</v>
      </c>
      <c r="G219" s="41"/>
      <c r="H219" s="41" t="s">
        <v>337</v>
      </c>
      <c r="I219" s="82">
        <v>0</v>
      </c>
      <c r="J219" s="76"/>
      <c r="K219" s="122"/>
      <c r="L219" s="82">
        <v>0</v>
      </c>
      <c r="M219" s="82"/>
      <c r="N219" s="166"/>
      <c r="O219" s="87"/>
      <c r="P219" s="80"/>
      <c r="Q219" s="80"/>
      <c r="R219" s="170"/>
      <c r="S219" s="248">
        <f t="shared" si="6"/>
        <v>0</v>
      </c>
      <c r="T219" s="324">
        <f t="shared" si="7"/>
        <v>0</v>
      </c>
    </row>
    <row r="220" spans="1:20" ht="19.149999999999999" hidden="1" customHeight="1">
      <c r="A220" s="9"/>
      <c r="B220" s="27"/>
      <c r="C220" s="27"/>
      <c r="D220" s="27"/>
      <c r="E220" s="27"/>
      <c r="F220" s="55" t="s">
        <v>336</v>
      </c>
      <c r="G220" s="41"/>
      <c r="H220" s="41" t="s">
        <v>338</v>
      </c>
      <c r="I220" s="82">
        <v>0</v>
      </c>
      <c r="J220" s="76"/>
      <c r="K220" s="122"/>
      <c r="L220" s="82"/>
      <c r="M220" s="82"/>
      <c r="N220" s="166"/>
      <c r="O220" s="87"/>
      <c r="P220" s="80"/>
      <c r="Q220" s="80"/>
      <c r="R220" s="170"/>
      <c r="S220" s="248">
        <f t="shared" si="6"/>
        <v>0</v>
      </c>
      <c r="T220" s="324">
        <f t="shared" si="7"/>
        <v>0</v>
      </c>
    </row>
    <row r="221" spans="1:20" ht="30" hidden="1" customHeight="1">
      <c r="A221" s="9"/>
      <c r="B221" s="27"/>
      <c r="C221" s="27"/>
      <c r="D221" s="27"/>
      <c r="E221" s="27"/>
      <c r="F221" s="17" t="s">
        <v>339</v>
      </c>
      <c r="G221" s="22"/>
      <c r="H221" s="22" t="s">
        <v>340</v>
      </c>
      <c r="I221" s="82">
        <v>1186020</v>
      </c>
      <c r="J221" s="76"/>
      <c r="K221" s="122"/>
      <c r="L221" s="82">
        <v>0</v>
      </c>
      <c r="M221" s="82"/>
      <c r="N221" s="166"/>
      <c r="O221" s="87"/>
      <c r="P221" s="80"/>
      <c r="Q221" s="80"/>
      <c r="R221" s="170"/>
      <c r="S221" s="248">
        <f t="shared" si="6"/>
        <v>-1186020</v>
      </c>
      <c r="T221" s="324">
        <f t="shared" si="7"/>
        <v>0</v>
      </c>
    </row>
    <row r="222" spans="1:20" ht="25.15" hidden="1" customHeight="1">
      <c r="A222" s="9"/>
      <c r="B222" s="27"/>
      <c r="C222" s="27"/>
      <c r="D222" s="27"/>
      <c r="E222" s="27"/>
      <c r="F222" s="17" t="s">
        <v>339</v>
      </c>
      <c r="G222" s="22"/>
      <c r="H222" s="22" t="s">
        <v>341</v>
      </c>
      <c r="I222" s="82">
        <v>22300</v>
      </c>
      <c r="J222" s="76"/>
      <c r="K222" s="122"/>
      <c r="L222" s="82">
        <v>0</v>
      </c>
      <c r="M222" s="82"/>
      <c r="N222" s="166"/>
      <c r="O222" s="87"/>
      <c r="P222" s="80"/>
      <c r="Q222" s="80"/>
      <c r="R222" s="170"/>
      <c r="S222" s="248">
        <f t="shared" si="6"/>
        <v>-22300</v>
      </c>
      <c r="T222" s="324">
        <f t="shared" si="7"/>
        <v>0</v>
      </c>
    </row>
    <row r="223" spans="1:20" ht="25.15" hidden="1" customHeight="1">
      <c r="A223" s="9"/>
      <c r="B223" s="27"/>
      <c r="C223" s="27"/>
      <c r="D223" s="27"/>
      <c r="E223" s="27"/>
      <c r="F223" s="57" t="s">
        <v>43</v>
      </c>
      <c r="G223" s="41"/>
      <c r="H223" s="41" t="s">
        <v>342</v>
      </c>
      <c r="I223" s="82">
        <v>0</v>
      </c>
      <c r="J223" s="76"/>
      <c r="K223" s="122"/>
      <c r="L223" s="82">
        <v>0</v>
      </c>
      <c r="M223" s="82"/>
      <c r="N223" s="166"/>
      <c r="O223" s="87"/>
      <c r="P223" s="80"/>
      <c r="Q223" s="80"/>
      <c r="R223" s="170"/>
      <c r="S223" s="248">
        <f t="shared" si="6"/>
        <v>0</v>
      </c>
      <c r="T223" s="324">
        <f t="shared" si="7"/>
        <v>0</v>
      </c>
    </row>
    <row r="224" spans="1:20" ht="25.15" hidden="1" customHeight="1">
      <c r="A224" s="9"/>
      <c r="B224" s="27"/>
      <c r="C224" s="27"/>
      <c r="D224" s="27"/>
      <c r="E224" s="27"/>
      <c r="F224" s="57" t="s">
        <v>43</v>
      </c>
      <c r="G224" s="41"/>
      <c r="H224" s="41" t="s">
        <v>343</v>
      </c>
      <c r="I224" s="82">
        <v>0</v>
      </c>
      <c r="J224" s="76"/>
      <c r="K224" s="122"/>
      <c r="L224" s="82">
        <v>0</v>
      </c>
      <c r="M224" s="82"/>
      <c r="N224" s="166"/>
      <c r="O224" s="87"/>
      <c r="P224" s="80"/>
      <c r="Q224" s="80"/>
      <c r="R224" s="170"/>
      <c r="S224" s="248">
        <f t="shared" si="6"/>
        <v>0</v>
      </c>
      <c r="T224" s="324">
        <f t="shared" si="7"/>
        <v>0</v>
      </c>
    </row>
    <row r="225" spans="1:20" ht="63.75" customHeight="1">
      <c r="A225" s="9"/>
      <c r="B225" s="27"/>
      <c r="C225" s="27"/>
      <c r="D225" s="27"/>
      <c r="E225" s="27"/>
      <c r="F225" s="158" t="s">
        <v>33</v>
      </c>
      <c r="G225" s="41"/>
      <c r="H225" s="97" t="s">
        <v>33</v>
      </c>
      <c r="I225" s="95" t="s">
        <v>33</v>
      </c>
      <c r="J225" s="148" t="s">
        <v>660</v>
      </c>
      <c r="K225" s="122" t="s">
        <v>661</v>
      </c>
      <c r="L225" s="98">
        <v>10552334.74</v>
      </c>
      <c r="M225" s="98">
        <v>300000</v>
      </c>
      <c r="N225" s="166">
        <v>8268539.0800000001</v>
      </c>
      <c r="O225" s="87"/>
      <c r="P225" s="80"/>
      <c r="Q225" s="80"/>
      <c r="R225" s="170">
        <v>8268539.0800000001</v>
      </c>
      <c r="S225" s="248">
        <v>0</v>
      </c>
      <c r="T225" s="324">
        <f t="shared" si="7"/>
        <v>-10252334.74</v>
      </c>
    </row>
    <row r="226" spans="1:20" s="1" customFormat="1" ht="49.5" customHeight="1">
      <c r="A226" s="19" t="s">
        <v>344</v>
      </c>
      <c r="B226" s="48"/>
      <c r="C226" s="48"/>
      <c r="D226" s="48"/>
      <c r="E226" s="48"/>
      <c r="F226" s="11" t="s">
        <v>345</v>
      </c>
      <c r="G226" s="28" t="s">
        <v>11</v>
      </c>
      <c r="H226" s="28" t="s">
        <v>346</v>
      </c>
      <c r="I226" s="81">
        <v>43545431.369999997</v>
      </c>
      <c r="J226" s="148" t="s">
        <v>662</v>
      </c>
      <c r="K226" s="122" t="s">
        <v>346</v>
      </c>
      <c r="L226" s="81">
        <v>89096011.659999996</v>
      </c>
      <c r="M226" s="81">
        <v>36079898.600000001</v>
      </c>
      <c r="N226" s="166">
        <v>21417000</v>
      </c>
      <c r="O226" s="87"/>
      <c r="P226" s="80"/>
      <c r="Q226" s="80"/>
      <c r="R226" s="170">
        <v>28694000</v>
      </c>
      <c r="S226" s="248">
        <f t="shared" si="6"/>
        <v>-7465532.7699999958</v>
      </c>
      <c r="T226" s="324">
        <f t="shared" si="7"/>
        <v>-53016113.059999995</v>
      </c>
    </row>
    <row r="227" spans="1:20" hidden="1">
      <c r="A227" s="9"/>
      <c r="B227" s="27"/>
      <c r="C227" s="27"/>
      <c r="D227" s="27"/>
      <c r="E227" s="27"/>
      <c r="F227" s="49" t="s">
        <v>347</v>
      </c>
      <c r="G227" s="28" t="s">
        <v>14</v>
      </c>
      <c r="H227" s="22" t="s">
        <v>348</v>
      </c>
      <c r="I227" s="82">
        <f>SUM(I228)</f>
        <v>582359.09</v>
      </c>
      <c r="J227" s="76"/>
      <c r="K227" s="122"/>
      <c r="L227" s="82">
        <v>0</v>
      </c>
      <c r="M227" s="82"/>
      <c r="N227" s="166"/>
      <c r="O227" s="87"/>
      <c r="P227" s="80"/>
      <c r="Q227" s="80"/>
      <c r="R227" s="170"/>
      <c r="S227" s="248">
        <f t="shared" si="6"/>
        <v>-582359.09</v>
      </c>
      <c r="T227" s="324">
        <f t="shared" si="7"/>
        <v>0</v>
      </c>
    </row>
    <row r="228" spans="1:20" ht="15" hidden="1" customHeight="1">
      <c r="A228" s="5" t="s">
        <v>349</v>
      </c>
      <c r="B228" s="10" t="s">
        <v>14</v>
      </c>
      <c r="C228" s="10" t="s">
        <v>350</v>
      </c>
      <c r="D228" s="10"/>
      <c r="E228" s="10"/>
      <c r="F228" s="42" t="s">
        <v>351</v>
      </c>
      <c r="G228" s="22" t="s">
        <v>14</v>
      </c>
      <c r="H228" s="22" t="s">
        <v>352</v>
      </c>
      <c r="I228" s="82">
        <v>582359.09</v>
      </c>
      <c r="J228" s="76"/>
      <c r="K228" s="122"/>
      <c r="L228" s="82">
        <v>0</v>
      </c>
      <c r="M228" s="82"/>
      <c r="N228" s="166"/>
      <c r="O228" s="87"/>
      <c r="P228" s="80"/>
      <c r="Q228" s="80"/>
      <c r="R228" s="170"/>
      <c r="S228" s="248">
        <f t="shared" si="6"/>
        <v>-582359.09</v>
      </c>
      <c r="T228" s="324">
        <f t="shared" si="7"/>
        <v>0</v>
      </c>
    </row>
    <row r="229" spans="1:20" ht="35.25" hidden="1" customHeight="1">
      <c r="A229" s="5"/>
      <c r="B229" s="10"/>
      <c r="C229" s="10"/>
      <c r="D229" s="10"/>
      <c r="E229" s="10"/>
      <c r="F229" s="16" t="s">
        <v>353</v>
      </c>
      <c r="G229" s="22" t="s">
        <v>14</v>
      </c>
      <c r="H229" s="22" t="s">
        <v>354</v>
      </c>
      <c r="I229" s="98">
        <f>SUM(I230:I232)</f>
        <v>0</v>
      </c>
      <c r="J229" s="76"/>
      <c r="K229" s="122"/>
      <c r="L229" s="82">
        <f>SUM(L230:L232)</f>
        <v>0</v>
      </c>
      <c r="M229" s="82"/>
      <c r="N229" s="166"/>
      <c r="O229" s="87"/>
      <c r="P229" s="80"/>
      <c r="Q229" s="80"/>
      <c r="R229" s="170"/>
      <c r="S229" s="248">
        <f t="shared" si="6"/>
        <v>0</v>
      </c>
      <c r="T229" s="324">
        <f t="shared" si="7"/>
        <v>0</v>
      </c>
    </row>
    <row r="230" spans="1:20" ht="16.899999999999999" hidden="1" customHeight="1">
      <c r="A230" s="5"/>
      <c r="B230" s="10"/>
      <c r="C230" s="10"/>
      <c r="D230" s="10"/>
      <c r="E230" s="10"/>
      <c r="F230" s="42" t="s">
        <v>355</v>
      </c>
      <c r="G230" s="22"/>
      <c r="H230" s="22" t="s">
        <v>356</v>
      </c>
      <c r="I230" s="82">
        <v>0</v>
      </c>
      <c r="J230" s="76"/>
      <c r="K230" s="122"/>
      <c r="L230" s="82">
        <v>0</v>
      </c>
      <c r="M230" s="82"/>
      <c r="N230" s="166"/>
      <c r="O230" s="87"/>
      <c r="P230" s="80"/>
      <c r="Q230" s="80"/>
      <c r="R230" s="170"/>
      <c r="S230" s="248">
        <f t="shared" si="6"/>
        <v>0</v>
      </c>
      <c r="T230" s="324">
        <f t="shared" si="7"/>
        <v>0</v>
      </c>
    </row>
    <row r="231" spans="1:20" ht="26.25" hidden="1" customHeight="1">
      <c r="A231" s="5"/>
      <c r="B231" s="10"/>
      <c r="C231" s="10"/>
      <c r="D231" s="10"/>
      <c r="E231" s="10"/>
      <c r="F231" s="57" t="s">
        <v>43</v>
      </c>
      <c r="G231" s="41"/>
      <c r="H231" s="41" t="s">
        <v>357</v>
      </c>
      <c r="I231" s="82">
        <v>0</v>
      </c>
      <c r="J231" s="76"/>
      <c r="K231" s="122"/>
      <c r="L231" s="82">
        <v>0</v>
      </c>
      <c r="M231" s="82"/>
      <c r="N231" s="166"/>
      <c r="O231" s="87"/>
      <c r="P231" s="80"/>
      <c r="Q231" s="80"/>
      <c r="R231" s="170"/>
      <c r="S231" s="248">
        <f t="shared" si="6"/>
        <v>0</v>
      </c>
      <c r="T231" s="324">
        <f t="shared" si="7"/>
        <v>0</v>
      </c>
    </row>
    <row r="232" spans="1:20" ht="27" hidden="1" customHeight="1">
      <c r="A232" s="5"/>
      <c r="B232" s="10"/>
      <c r="C232" s="10"/>
      <c r="D232" s="10"/>
      <c r="E232" s="10"/>
      <c r="F232" s="57" t="s">
        <v>43</v>
      </c>
      <c r="G232" s="41"/>
      <c r="H232" s="41" t="s">
        <v>358</v>
      </c>
      <c r="I232" s="82">
        <v>0</v>
      </c>
      <c r="J232" s="76"/>
      <c r="K232" s="122"/>
      <c r="L232" s="82"/>
      <c r="M232" s="82"/>
      <c r="N232" s="166"/>
      <c r="O232" s="87"/>
      <c r="P232" s="80"/>
      <c r="Q232" s="80"/>
      <c r="R232" s="170"/>
      <c r="S232" s="248">
        <f t="shared" si="6"/>
        <v>0</v>
      </c>
      <c r="T232" s="324">
        <f t="shared" si="7"/>
        <v>0</v>
      </c>
    </row>
    <row r="233" spans="1:20" s="2" customFormat="1" ht="33.75" hidden="1" customHeight="1">
      <c r="A233" s="9"/>
      <c r="B233" s="27"/>
      <c r="C233" s="27"/>
      <c r="D233" s="27"/>
      <c r="E233" s="27"/>
      <c r="F233" s="49" t="s">
        <v>359</v>
      </c>
      <c r="G233" s="28"/>
      <c r="H233" s="92" t="s">
        <v>360</v>
      </c>
      <c r="I233" s="96">
        <f>SUM(I234:I237)</f>
        <v>0</v>
      </c>
      <c r="J233" s="95"/>
      <c r="K233" s="122"/>
      <c r="L233" s="96">
        <v>0</v>
      </c>
      <c r="M233" s="96"/>
      <c r="N233" s="166"/>
      <c r="O233" s="86"/>
      <c r="P233" s="85"/>
      <c r="Q233" s="85"/>
      <c r="R233" s="170"/>
      <c r="S233" s="248">
        <f t="shared" si="6"/>
        <v>0</v>
      </c>
      <c r="T233" s="324">
        <f t="shared" si="7"/>
        <v>0</v>
      </c>
    </row>
    <row r="234" spans="1:20" ht="29.25" hidden="1" customHeight="1">
      <c r="A234" s="5"/>
      <c r="B234" s="10"/>
      <c r="C234" s="10"/>
      <c r="D234" s="10"/>
      <c r="E234" s="10"/>
      <c r="F234" s="58" t="s">
        <v>361</v>
      </c>
      <c r="G234" s="22"/>
      <c r="H234" s="22" t="s">
        <v>362</v>
      </c>
      <c r="I234" s="82">
        <v>0</v>
      </c>
      <c r="J234" s="76"/>
      <c r="K234" s="122"/>
      <c r="L234" s="82">
        <v>0</v>
      </c>
      <c r="M234" s="82"/>
      <c r="N234" s="166"/>
      <c r="O234" s="87"/>
      <c r="P234" s="80"/>
      <c r="Q234" s="80"/>
      <c r="R234" s="170"/>
      <c r="S234" s="248">
        <f t="shared" si="6"/>
        <v>0</v>
      </c>
      <c r="T234" s="324">
        <f t="shared" si="7"/>
        <v>0</v>
      </c>
    </row>
    <row r="235" spans="1:20" ht="24.75" hidden="1" customHeight="1">
      <c r="A235" s="5"/>
      <c r="B235" s="10"/>
      <c r="C235" s="10"/>
      <c r="D235" s="10"/>
      <c r="E235" s="10"/>
      <c r="F235" s="58" t="s">
        <v>361</v>
      </c>
      <c r="G235" s="22"/>
      <c r="H235" s="22" t="s">
        <v>363</v>
      </c>
      <c r="I235" s="82">
        <v>0</v>
      </c>
      <c r="J235" s="76"/>
      <c r="K235" s="123"/>
      <c r="L235" s="82">
        <v>0</v>
      </c>
      <c r="M235" s="82"/>
      <c r="N235" s="166"/>
      <c r="O235" s="87"/>
      <c r="P235" s="80"/>
      <c r="Q235" s="80"/>
      <c r="R235" s="170"/>
      <c r="S235" s="248">
        <f t="shared" si="6"/>
        <v>0</v>
      </c>
      <c r="T235" s="324">
        <f t="shared" si="7"/>
        <v>0</v>
      </c>
    </row>
    <row r="236" spans="1:20" ht="28.5" hidden="1" customHeight="1">
      <c r="A236" s="5"/>
      <c r="B236" s="10"/>
      <c r="C236" s="10"/>
      <c r="D236" s="10"/>
      <c r="E236" s="10"/>
      <c r="F236" s="58" t="s">
        <v>576</v>
      </c>
      <c r="G236" s="22"/>
      <c r="H236" s="22" t="s">
        <v>364</v>
      </c>
      <c r="I236" s="82">
        <v>0</v>
      </c>
      <c r="J236" s="76"/>
      <c r="K236" s="123"/>
      <c r="L236" s="82">
        <v>5000000</v>
      </c>
      <c r="M236" s="82"/>
      <c r="N236" s="166"/>
      <c r="O236" s="87"/>
      <c r="P236" s="80"/>
      <c r="Q236" s="80"/>
      <c r="R236" s="170"/>
      <c r="S236" s="248">
        <f t="shared" si="6"/>
        <v>0</v>
      </c>
      <c r="T236" s="324">
        <f t="shared" si="7"/>
        <v>-5000000</v>
      </c>
    </row>
    <row r="237" spans="1:20" ht="28.5" hidden="1" customHeight="1">
      <c r="A237" s="5"/>
      <c r="B237" s="10"/>
      <c r="C237" s="10"/>
      <c r="D237" s="10"/>
      <c r="E237" s="10"/>
      <c r="F237" s="58" t="s">
        <v>361</v>
      </c>
      <c r="G237" s="22"/>
      <c r="H237" s="22" t="s">
        <v>577</v>
      </c>
      <c r="I237" s="82">
        <v>0</v>
      </c>
      <c r="J237" s="76"/>
      <c r="K237" s="123"/>
      <c r="L237" s="82" t="s">
        <v>33</v>
      </c>
      <c r="M237" s="82"/>
      <c r="N237" s="166"/>
      <c r="O237" s="87"/>
      <c r="P237" s="80"/>
      <c r="Q237" s="80"/>
      <c r="R237" s="170"/>
      <c r="S237" s="248">
        <f t="shared" si="6"/>
        <v>0</v>
      </c>
      <c r="T237" s="324" t="e">
        <f t="shared" si="7"/>
        <v>#VALUE!</v>
      </c>
    </row>
    <row r="238" spans="1:20" ht="27.75" hidden="1" customHeight="1">
      <c r="A238" s="5"/>
      <c r="B238" s="10"/>
      <c r="C238" s="10"/>
      <c r="D238" s="10"/>
      <c r="E238" s="10"/>
      <c r="F238" s="49" t="s">
        <v>365</v>
      </c>
      <c r="G238" s="22"/>
      <c r="H238" s="22" t="s">
        <v>366</v>
      </c>
      <c r="I238" s="82">
        <v>0</v>
      </c>
      <c r="J238" s="77"/>
      <c r="K238" s="122"/>
      <c r="L238" s="82"/>
      <c r="M238" s="82"/>
      <c r="N238" s="166"/>
      <c r="O238" s="87"/>
      <c r="P238" s="80"/>
      <c r="Q238" s="80"/>
      <c r="R238" s="170"/>
      <c r="S238" s="248">
        <f t="shared" si="6"/>
        <v>0</v>
      </c>
      <c r="T238" s="324">
        <f t="shared" si="7"/>
        <v>0</v>
      </c>
    </row>
    <row r="239" spans="1:20" ht="48.75" hidden="1" customHeight="1">
      <c r="A239" s="5"/>
      <c r="B239" s="10"/>
      <c r="C239" s="10"/>
      <c r="D239" s="10"/>
      <c r="E239" s="10"/>
      <c r="F239" s="58" t="s">
        <v>367</v>
      </c>
      <c r="G239" s="22"/>
      <c r="H239" s="22" t="s">
        <v>368</v>
      </c>
      <c r="I239" s="82">
        <v>0</v>
      </c>
      <c r="J239" s="77"/>
      <c r="K239" s="122"/>
      <c r="L239" s="82"/>
      <c r="M239" s="82"/>
      <c r="N239" s="166"/>
      <c r="O239" s="87"/>
      <c r="P239" s="80"/>
      <c r="Q239" s="80"/>
      <c r="R239" s="170"/>
      <c r="S239" s="248">
        <f t="shared" si="6"/>
        <v>0</v>
      </c>
      <c r="T239" s="324">
        <f t="shared" si="7"/>
        <v>0</v>
      </c>
    </row>
    <row r="240" spans="1:20" ht="25.9" hidden="1" customHeight="1">
      <c r="A240" s="5"/>
      <c r="B240" s="10"/>
      <c r="C240" s="10"/>
      <c r="D240" s="10"/>
      <c r="E240" s="10"/>
      <c r="F240" s="49" t="s">
        <v>369</v>
      </c>
      <c r="G240" s="22"/>
      <c r="H240" s="22" t="s">
        <v>370</v>
      </c>
      <c r="I240" s="82">
        <f>SUM(I241)</f>
        <v>993650</v>
      </c>
      <c r="J240" s="76"/>
      <c r="K240" s="122"/>
      <c r="L240" s="82"/>
      <c r="M240" s="82"/>
      <c r="N240" s="166"/>
      <c r="O240" s="87"/>
      <c r="P240" s="80"/>
      <c r="Q240" s="80"/>
      <c r="R240" s="170"/>
      <c r="S240" s="248">
        <f t="shared" si="6"/>
        <v>-993650</v>
      </c>
      <c r="T240" s="324">
        <f t="shared" si="7"/>
        <v>0</v>
      </c>
    </row>
    <row r="241" spans="1:20" ht="56.45" hidden="1" customHeight="1">
      <c r="A241" s="5"/>
      <c r="B241" s="10"/>
      <c r="C241" s="10"/>
      <c r="D241" s="10"/>
      <c r="E241" s="10"/>
      <c r="F241" s="58" t="s">
        <v>371</v>
      </c>
      <c r="G241" s="22"/>
      <c r="H241" s="22" t="s">
        <v>372</v>
      </c>
      <c r="I241" s="82">
        <v>993650</v>
      </c>
      <c r="J241" s="76"/>
      <c r="K241" s="122"/>
      <c r="L241" s="82"/>
      <c r="M241" s="82"/>
      <c r="N241" s="166"/>
      <c r="O241" s="87"/>
      <c r="P241" s="80"/>
      <c r="Q241" s="80"/>
      <c r="R241" s="170"/>
      <c r="S241" s="248">
        <f t="shared" si="6"/>
        <v>-993650</v>
      </c>
      <c r="T241" s="324">
        <f t="shared" si="7"/>
        <v>0</v>
      </c>
    </row>
    <row r="242" spans="1:20" ht="27.6" hidden="1" customHeight="1">
      <c r="A242" s="5"/>
      <c r="B242" s="10"/>
      <c r="C242" s="10"/>
      <c r="D242" s="10"/>
      <c r="E242" s="10"/>
      <c r="F242" s="49" t="s">
        <v>373</v>
      </c>
      <c r="G242" s="22"/>
      <c r="H242" s="22" t="s">
        <v>374</v>
      </c>
      <c r="I242" s="82">
        <f>SUM(I243)</f>
        <v>30000</v>
      </c>
      <c r="J242" s="76"/>
      <c r="K242" s="122"/>
      <c r="L242" s="82"/>
      <c r="M242" s="82"/>
      <c r="N242" s="166"/>
      <c r="O242" s="87"/>
      <c r="P242" s="80"/>
      <c r="Q242" s="80"/>
      <c r="R242" s="170"/>
      <c r="S242" s="248">
        <f t="shared" si="6"/>
        <v>-30000</v>
      </c>
      <c r="T242" s="324">
        <f t="shared" si="7"/>
        <v>0</v>
      </c>
    </row>
    <row r="243" spans="1:20" ht="56.45" hidden="1" customHeight="1">
      <c r="A243" s="5"/>
      <c r="B243" s="10"/>
      <c r="C243" s="10"/>
      <c r="D243" s="10"/>
      <c r="E243" s="10"/>
      <c r="F243" s="58" t="s">
        <v>375</v>
      </c>
      <c r="G243" s="22"/>
      <c r="H243" s="22" t="s">
        <v>376</v>
      </c>
      <c r="I243" s="82">
        <v>30000</v>
      </c>
      <c r="J243" s="76"/>
      <c r="K243" s="122"/>
      <c r="L243" s="82"/>
      <c r="M243" s="82"/>
      <c r="N243" s="166"/>
      <c r="O243" s="87"/>
      <c r="P243" s="80"/>
      <c r="Q243" s="80"/>
      <c r="R243" s="170"/>
      <c r="S243" s="248">
        <f t="shared" si="6"/>
        <v>-30000</v>
      </c>
      <c r="T243" s="324">
        <f t="shared" si="7"/>
        <v>0</v>
      </c>
    </row>
    <row r="244" spans="1:20" s="286" customFormat="1" ht="61.5" customHeight="1">
      <c r="A244" s="276" t="s">
        <v>377</v>
      </c>
      <c r="B244" s="276"/>
      <c r="C244" s="276"/>
      <c r="D244" s="276"/>
      <c r="E244" s="276"/>
      <c r="F244" s="277" t="s">
        <v>378</v>
      </c>
      <c r="G244" s="278" t="s">
        <v>11</v>
      </c>
      <c r="H244" s="278" t="s">
        <v>379</v>
      </c>
      <c r="I244" s="279">
        <v>8331711.0999999996</v>
      </c>
      <c r="J244" s="280" t="s">
        <v>663</v>
      </c>
      <c r="K244" s="281" t="s">
        <v>379</v>
      </c>
      <c r="L244" s="279">
        <v>12350400</v>
      </c>
      <c r="M244" s="279">
        <v>6900000</v>
      </c>
      <c r="N244" s="282">
        <v>7123000</v>
      </c>
      <c r="O244" s="283"/>
      <c r="P244" s="284"/>
      <c r="Q244" s="284"/>
      <c r="R244" s="285">
        <v>7363000</v>
      </c>
      <c r="S244" s="248">
        <f t="shared" si="6"/>
        <v>-1431711.0999999996</v>
      </c>
      <c r="T244" s="324">
        <f t="shared" si="7"/>
        <v>-5450400</v>
      </c>
    </row>
    <row r="245" spans="1:20" ht="39" hidden="1">
      <c r="A245" s="9"/>
      <c r="B245" s="9"/>
      <c r="C245" s="9"/>
      <c r="D245" s="9"/>
      <c r="E245" s="9"/>
      <c r="F245" s="59" t="s">
        <v>380</v>
      </c>
      <c r="G245" s="28" t="s">
        <v>381</v>
      </c>
      <c r="H245" s="28" t="s">
        <v>379</v>
      </c>
      <c r="I245" s="81">
        <f>SUM(I246)</f>
        <v>381220.8</v>
      </c>
      <c r="J245" s="77"/>
      <c r="K245" s="122"/>
      <c r="L245" s="81">
        <v>0</v>
      </c>
      <c r="M245" s="81"/>
      <c r="N245" s="166"/>
      <c r="O245" s="86"/>
      <c r="P245" s="85"/>
      <c r="Q245" s="85"/>
      <c r="R245" s="170"/>
      <c r="S245" s="248">
        <f t="shared" si="6"/>
        <v>-381220.8</v>
      </c>
      <c r="T245" s="324">
        <f t="shared" si="7"/>
        <v>0</v>
      </c>
    </row>
    <row r="246" spans="1:20" ht="22.9" hidden="1" customHeight="1">
      <c r="A246" s="9"/>
      <c r="B246" s="9"/>
      <c r="C246" s="9"/>
      <c r="D246" s="9"/>
      <c r="E246" s="9"/>
      <c r="F246" s="23" t="s">
        <v>382</v>
      </c>
      <c r="G246" s="22" t="s">
        <v>11</v>
      </c>
      <c r="H246" s="22" t="s">
        <v>383</v>
      </c>
      <c r="I246" s="82">
        <v>381220.8</v>
      </c>
      <c r="J246" s="76"/>
      <c r="K246" s="122"/>
      <c r="L246" s="82">
        <v>0</v>
      </c>
      <c r="M246" s="82"/>
      <c r="N246" s="166"/>
      <c r="O246" s="87"/>
      <c r="P246" s="80"/>
      <c r="Q246" s="80"/>
      <c r="R246" s="170"/>
      <c r="S246" s="248">
        <f t="shared" si="6"/>
        <v>-381220.8</v>
      </c>
      <c r="T246" s="324">
        <f t="shared" si="7"/>
        <v>0</v>
      </c>
    </row>
    <row r="247" spans="1:20" ht="39" hidden="1">
      <c r="A247" s="9"/>
      <c r="B247" s="9"/>
      <c r="C247" s="9"/>
      <c r="D247" s="9"/>
      <c r="E247" s="9"/>
      <c r="F247" s="59" t="s">
        <v>384</v>
      </c>
      <c r="G247" s="22"/>
      <c r="H247" s="28" t="s">
        <v>385</v>
      </c>
      <c r="I247" s="81">
        <f>SUM(I248:I248)</f>
        <v>1270378.75</v>
      </c>
      <c r="J247" s="77"/>
      <c r="K247" s="122"/>
      <c r="L247" s="82">
        <v>0</v>
      </c>
      <c r="M247" s="82"/>
      <c r="N247" s="166"/>
      <c r="O247" s="86"/>
      <c r="P247" s="85"/>
      <c r="Q247" s="85"/>
      <c r="R247" s="170"/>
      <c r="S247" s="248">
        <f t="shared" si="6"/>
        <v>-1270378.75</v>
      </c>
      <c r="T247" s="324">
        <f t="shared" si="7"/>
        <v>0</v>
      </c>
    </row>
    <row r="248" spans="1:20" ht="21.75" hidden="1" customHeight="1">
      <c r="A248" s="9"/>
      <c r="B248" s="9"/>
      <c r="C248" s="9"/>
      <c r="D248" s="9"/>
      <c r="E248" s="9"/>
      <c r="F248" s="17" t="s">
        <v>31</v>
      </c>
      <c r="G248" s="22"/>
      <c r="H248" s="22" t="s">
        <v>386</v>
      </c>
      <c r="I248" s="82">
        <v>1270378.75</v>
      </c>
      <c r="J248" s="76"/>
      <c r="K248" s="122"/>
      <c r="L248" s="82">
        <v>0</v>
      </c>
      <c r="M248" s="82"/>
      <c r="N248" s="166"/>
      <c r="O248" s="87"/>
      <c r="P248" s="80"/>
      <c r="Q248" s="80"/>
      <c r="R248" s="170"/>
      <c r="S248" s="248">
        <f t="shared" si="6"/>
        <v>-1270378.75</v>
      </c>
      <c r="T248" s="324">
        <f t="shared" si="7"/>
        <v>0</v>
      </c>
    </row>
    <row r="249" spans="1:20" ht="33" hidden="1" customHeight="1">
      <c r="A249" s="9" t="s">
        <v>387</v>
      </c>
      <c r="B249" s="27"/>
      <c r="C249" s="27"/>
      <c r="D249" s="27"/>
      <c r="E249" s="27"/>
      <c r="F249" s="11" t="s">
        <v>388</v>
      </c>
      <c r="G249" s="22"/>
      <c r="H249" s="28" t="s">
        <v>389</v>
      </c>
      <c r="I249" s="81">
        <f>SUM(I250)</f>
        <v>0</v>
      </c>
      <c r="J249" s="76"/>
      <c r="K249" s="123"/>
      <c r="L249" s="81">
        <v>0</v>
      </c>
      <c r="M249" s="81"/>
      <c r="N249" s="166"/>
      <c r="O249" s="86"/>
      <c r="P249" s="85"/>
      <c r="Q249" s="85"/>
      <c r="R249" s="170"/>
      <c r="S249" s="248">
        <f t="shared" si="6"/>
        <v>0</v>
      </c>
      <c r="T249" s="324">
        <f t="shared" si="7"/>
        <v>0</v>
      </c>
    </row>
    <row r="250" spans="1:20" ht="30.75" hidden="1" customHeight="1">
      <c r="A250" s="5"/>
      <c r="B250" s="10"/>
      <c r="C250" s="10"/>
      <c r="D250" s="10"/>
      <c r="E250" s="10"/>
      <c r="F250" s="42" t="s">
        <v>390</v>
      </c>
      <c r="G250" s="22"/>
      <c r="H250" s="22" t="s">
        <v>391</v>
      </c>
      <c r="I250" s="82">
        <v>0</v>
      </c>
      <c r="J250" s="76"/>
      <c r="K250" s="123"/>
      <c r="L250" s="81">
        <v>0</v>
      </c>
      <c r="M250" s="81"/>
      <c r="N250" s="166"/>
      <c r="O250" s="86"/>
      <c r="P250" s="85"/>
      <c r="Q250" s="85"/>
      <c r="R250" s="170"/>
      <c r="S250" s="248">
        <f t="shared" si="6"/>
        <v>0</v>
      </c>
      <c r="T250" s="324">
        <f t="shared" si="7"/>
        <v>0</v>
      </c>
    </row>
    <row r="251" spans="1:20" ht="28.9" hidden="1" customHeight="1">
      <c r="A251" s="5"/>
      <c r="B251" s="10"/>
      <c r="C251" s="10"/>
      <c r="D251" s="10"/>
      <c r="E251" s="10"/>
      <c r="F251" s="11" t="s">
        <v>392</v>
      </c>
      <c r="G251" s="22"/>
      <c r="H251" s="28" t="s">
        <v>393</v>
      </c>
      <c r="I251" s="81">
        <f>SUM(I252)</f>
        <v>142896</v>
      </c>
      <c r="J251" s="76"/>
      <c r="K251" s="122"/>
      <c r="L251" s="82">
        <v>0</v>
      </c>
      <c r="M251" s="82"/>
      <c r="N251" s="166"/>
      <c r="O251" s="87"/>
      <c r="P251" s="80"/>
      <c r="Q251" s="80"/>
      <c r="R251" s="170"/>
      <c r="S251" s="248">
        <f t="shared" si="6"/>
        <v>-142896</v>
      </c>
      <c r="T251" s="324">
        <f t="shared" si="7"/>
        <v>0</v>
      </c>
    </row>
    <row r="252" spans="1:20" ht="18" hidden="1" customHeight="1">
      <c r="A252" s="5"/>
      <c r="B252" s="10"/>
      <c r="C252" s="10"/>
      <c r="D252" s="10"/>
      <c r="E252" s="10"/>
      <c r="F252" s="42" t="s">
        <v>394</v>
      </c>
      <c r="G252" s="22"/>
      <c r="H252" s="22" t="s">
        <v>395</v>
      </c>
      <c r="I252" s="82">
        <v>142896</v>
      </c>
      <c r="J252" s="76"/>
      <c r="K252" s="122"/>
      <c r="L252" s="81"/>
      <c r="M252" s="81"/>
      <c r="N252" s="166"/>
      <c r="O252" s="87"/>
      <c r="P252" s="80"/>
      <c r="Q252" s="80"/>
      <c r="R252" s="170"/>
      <c r="S252" s="248">
        <f t="shared" si="6"/>
        <v>-142896</v>
      </c>
      <c r="T252" s="324">
        <f t="shared" si="7"/>
        <v>0</v>
      </c>
    </row>
    <row r="253" spans="1:20" s="1" customFormat="1" ht="47.25" customHeight="1">
      <c r="A253" s="19" t="s">
        <v>396</v>
      </c>
      <c r="B253" s="48" t="s">
        <v>14</v>
      </c>
      <c r="C253" s="48" t="s">
        <v>397</v>
      </c>
      <c r="D253" s="48"/>
      <c r="E253" s="48"/>
      <c r="F253" s="11" t="s">
        <v>398</v>
      </c>
      <c r="G253" s="28" t="s">
        <v>11</v>
      </c>
      <c r="H253" s="28" t="s">
        <v>399</v>
      </c>
      <c r="I253" s="81">
        <f>SUM(I254+I266)</f>
        <v>30000</v>
      </c>
      <c r="J253" s="148" t="s">
        <v>664</v>
      </c>
      <c r="K253" s="122" t="s">
        <v>666</v>
      </c>
      <c r="L253" s="81">
        <f>SUM(L254+L266)</f>
        <v>170000</v>
      </c>
      <c r="M253" s="81">
        <f>SUM(M254+M266)</f>
        <v>400000</v>
      </c>
      <c r="N253" s="166">
        <f>SUM(N254+N266)</f>
        <v>170000</v>
      </c>
      <c r="O253" s="85"/>
      <c r="P253" s="85"/>
      <c r="Q253" s="85"/>
      <c r="R253" s="252">
        <f>SUM(R254+R266)</f>
        <v>170000</v>
      </c>
      <c r="S253" s="248">
        <f t="shared" si="6"/>
        <v>370000</v>
      </c>
      <c r="T253" s="324">
        <f t="shared" si="7"/>
        <v>230000</v>
      </c>
    </row>
    <row r="254" spans="1:20" ht="49.5" customHeight="1">
      <c r="A254" s="9"/>
      <c r="B254" s="27"/>
      <c r="C254" s="27"/>
      <c r="D254" s="27"/>
      <c r="E254" s="27"/>
      <c r="F254" s="198" t="s">
        <v>400</v>
      </c>
      <c r="G254" s="92"/>
      <c r="H254" s="92" t="s">
        <v>401</v>
      </c>
      <c r="I254" s="96">
        <v>0</v>
      </c>
      <c r="J254" s="144" t="s">
        <v>665</v>
      </c>
      <c r="K254" s="123" t="s">
        <v>667</v>
      </c>
      <c r="L254" s="96">
        <v>140000</v>
      </c>
      <c r="M254" s="96">
        <v>370000</v>
      </c>
      <c r="N254" s="217">
        <v>140000</v>
      </c>
      <c r="O254" s="220"/>
      <c r="P254" s="220"/>
      <c r="Q254" s="220"/>
      <c r="R254" s="253">
        <v>140000</v>
      </c>
      <c r="S254" s="248">
        <f t="shared" si="6"/>
        <v>370000</v>
      </c>
      <c r="T254" s="324">
        <f t="shared" si="7"/>
        <v>230000</v>
      </c>
    </row>
    <row r="255" spans="1:20" ht="30" hidden="1" customHeight="1">
      <c r="A255" s="9"/>
      <c r="B255" s="27"/>
      <c r="C255" s="27"/>
      <c r="D255" s="27"/>
      <c r="E255" s="27"/>
      <c r="F255" s="199" t="s">
        <v>402</v>
      </c>
      <c r="G255" s="92"/>
      <c r="H255" s="92" t="s">
        <v>403</v>
      </c>
      <c r="I255" s="96">
        <f>SUM(I256:I256)</f>
        <v>0</v>
      </c>
      <c r="J255" s="95"/>
      <c r="K255" s="123"/>
      <c r="L255" s="96">
        <v>0</v>
      </c>
      <c r="M255" s="96"/>
      <c r="N255" s="217"/>
      <c r="O255" s="220"/>
      <c r="P255" s="220"/>
      <c r="Q255" s="220"/>
      <c r="R255" s="253"/>
      <c r="S255" s="248">
        <f t="shared" si="6"/>
        <v>0</v>
      </c>
      <c r="T255" s="324">
        <f t="shared" si="7"/>
        <v>0</v>
      </c>
    </row>
    <row r="256" spans="1:20" ht="30.75" hidden="1" customHeight="1">
      <c r="A256" s="9"/>
      <c r="B256" s="27"/>
      <c r="C256" s="27"/>
      <c r="D256" s="27"/>
      <c r="E256" s="27"/>
      <c r="F256" s="200" t="s">
        <v>404</v>
      </c>
      <c r="G256" s="92"/>
      <c r="H256" s="92" t="s">
        <v>405</v>
      </c>
      <c r="I256" s="201">
        <v>0</v>
      </c>
      <c r="J256" s="95"/>
      <c r="K256" s="123"/>
      <c r="L256" s="96">
        <v>0</v>
      </c>
      <c r="M256" s="96"/>
      <c r="N256" s="217"/>
      <c r="O256" s="220"/>
      <c r="P256" s="220"/>
      <c r="Q256" s="220"/>
      <c r="R256" s="253"/>
      <c r="S256" s="248">
        <f t="shared" si="6"/>
        <v>0</v>
      </c>
      <c r="T256" s="324">
        <f t="shared" si="7"/>
        <v>0</v>
      </c>
    </row>
    <row r="257" spans="1:20" ht="42" hidden="1" customHeight="1">
      <c r="A257" s="9"/>
      <c r="B257" s="27"/>
      <c r="C257" s="27"/>
      <c r="D257" s="27"/>
      <c r="E257" s="27"/>
      <c r="F257" s="202" t="s">
        <v>406</v>
      </c>
      <c r="G257" s="92"/>
      <c r="H257" s="92" t="s">
        <v>407</v>
      </c>
      <c r="I257" s="96">
        <f>SUM(I258)</f>
        <v>0</v>
      </c>
      <c r="J257" s="95"/>
      <c r="K257" s="123"/>
      <c r="L257" s="96">
        <v>0</v>
      </c>
      <c r="M257" s="96"/>
      <c r="N257" s="217"/>
      <c r="O257" s="220"/>
      <c r="P257" s="220"/>
      <c r="Q257" s="220"/>
      <c r="R257" s="253"/>
      <c r="S257" s="248">
        <f t="shared" si="6"/>
        <v>0</v>
      </c>
      <c r="T257" s="324">
        <f t="shared" si="7"/>
        <v>0</v>
      </c>
    </row>
    <row r="258" spans="1:20" ht="16.5" hidden="1" customHeight="1">
      <c r="A258" s="9"/>
      <c r="B258" s="27"/>
      <c r="C258" s="27"/>
      <c r="D258" s="27"/>
      <c r="E258" s="27"/>
      <c r="F258" s="200" t="s">
        <v>408</v>
      </c>
      <c r="G258" s="92"/>
      <c r="H258" s="92" t="s">
        <v>409</v>
      </c>
      <c r="I258" s="201">
        <v>0</v>
      </c>
      <c r="J258" s="95"/>
      <c r="K258" s="123"/>
      <c r="L258" s="96">
        <v>0</v>
      </c>
      <c r="M258" s="96"/>
      <c r="N258" s="217"/>
      <c r="O258" s="220"/>
      <c r="P258" s="220"/>
      <c r="Q258" s="220"/>
      <c r="R258" s="253"/>
      <c r="S258" s="248">
        <f t="shared" si="6"/>
        <v>0</v>
      </c>
      <c r="T258" s="324">
        <f t="shared" si="7"/>
        <v>0</v>
      </c>
    </row>
    <row r="259" spans="1:20" ht="36.75" hidden="1" customHeight="1">
      <c r="A259" s="9"/>
      <c r="B259" s="27"/>
      <c r="C259" s="27"/>
      <c r="D259" s="27"/>
      <c r="E259" s="27"/>
      <c r="F259" s="203" t="s">
        <v>402</v>
      </c>
      <c r="G259" s="97"/>
      <c r="H259" s="97" t="s">
        <v>403</v>
      </c>
      <c r="I259" s="201"/>
      <c r="J259" s="95"/>
      <c r="K259" s="123"/>
      <c r="L259" s="96"/>
      <c r="M259" s="96"/>
      <c r="N259" s="217"/>
      <c r="O259" s="220"/>
      <c r="P259" s="220"/>
      <c r="Q259" s="220"/>
      <c r="R259" s="253"/>
      <c r="S259" s="248">
        <f t="shared" si="6"/>
        <v>0</v>
      </c>
      <c r="T259" s="324">
        <f t="shared" si="7"/>
        <v>0</v>
      </c>
    </row>
    <row r="260" spans="1:20" ht="28.5" hidden="1" customHeight="1">
      <c r="A260" s="9"/>
      <c r="B260" s="27"/>
      <c r="C260" s="27"/>
      <c r="D260" s="27"/>
      <c r="E260" s="27"/>
      <c r="F260" s="204" t="s">
        <v>404</v>
      </c>
      <c r="G260" s="97"/>
      <c r="H260" s="97" t="s">
        <v>405</v>
      </c>
      <c r="I260" s="201"/>
      <c r="J260" s="95"/>
      <c r="K260" s="123"/>
      <c r="L260" s="96"/>
      <c r="M260" s="96"/>
      <c r="N260" s="217"/>
      <c r="O260" s="220"/>
      <c r="P260" s="220"/>
      <c r="Q260" s="220"/>
      <c r="R260" s="253"/>
      <c r="S260" s="248">
        <f t="shared" si="6"/>
        <v>0</v>
      </c>
      <c r="T260" s="324">
        <f t="shared" si="7"/>
        <v>0</v>
      </c>
    </row>
    <row r="261" spans="1:20" ht="30.75" hidden="1" customHeight="1">
      <c r="A261" s="9"/>
      <c r="B261" s="27"/>
      <c r="C261" s="27"/>
      <c r="D261" s="27"/>
      <c r="E261" s="27"/>
      <c r="F261" s="202" t="s">
        <v>410</v>
      </c>
      <c r="G261" s="92"/>
      <c r="H261" s="92" t="s">
        <v>411</v>
      </c>
      <c r="I261" s="201"/>
      <c r="J261" s="95"/>
      <c r="K261" s="123"/>
      <c r="L261" s="96"/>
      <c r="M261" s="96"/>
      <c r="N261" s="217"/>
      <c r="O261" s="220"/>
      <c r="P261" s="220"/>
      <c r="Q261" s="220"/>
      <c r="R261" s="253"/>
      <c r="S261" s="248">
        <f t="shared" si="6"/>
        <v>0</v>
      </c>
      <c r="T261" s="324">
        <f t="shared" si="7"/>
        <v>0</v>
      </c>
    </row>
    <row r="262" spans="1:20" ht="30.75" hidden="1" customHeight="1">
      <c r="A262" s="9"/>
      <c r="B262" s="27"/>
      <c r="C262" s="27"/>
      <c r="D262" s="27"/>
      <c r="E262" s="27"/>
      <c r="F262" s="205" t="s">
        <v>412</v>
      </c>
      <c r="G262" s="92"/>
      <c r="H262" s="92" t="s">
        <v>413</v>
      </c>
      <c r="I262" s="201"/>
      <c r="J262" s="95"/>
      <c r="K262" s="123"/>
      <c r="L262" s="96"/>
      <c r="M262" s="96"/>
      <c r="N262" s="217"/>
      <c r="O262" s="220"/>
      <c r="P262" s="220"/>
      <c r="Q262" s="220"/>
      <c r="R262" s="253"/>
      <c r="S262" s="248">
        <f t="shared" si="6"/>
        <v>0</v>
      </c>
      <c r="T262" s="324">
        <f t="shared" si="7"/>
        <v>0</v>
      </c>
    </row>
    <row r="263" spans="1:20" ht="30.75" hidden="1" customHeight="1">
      <c r="A263" s="9"/>
      <c r="B263" s="27"/>
      <c r="C263" s="27"/>
      <c r="D263" s="27"/>
      <c r="E263" s="27"/>
      <c r="F263" s="200" t="s">
        <v>414</v>
      </c>
      <c r="G263" s="92"/>
      <c r="H263" s="92" t="s">
        <v>415</v>
      </c>
      <c r="I263" s="201"/>
      <c r="J263" s="95"/>
      <c r="K263" s="123"/>
      <c r="L263" s="96"/>
      <c r="M263" s="96"/>
      <c r="N263" s="217"/>
      <c r="O263" s="220"/>
      <c r="P263" s="220"/>
      <c r="Q263" s="220"/>
      <c r="R263" s="253"/>
      <c r="S263" s="248">
        <f t="shared" ref="S263:S326" si="8">SUM(M263-I263)</f>
        <v>0</v>
      </c>
      <c r="T263" s="324">
        <f t="shared" ref="T263:T326" si="9">SUM(M263-L263)</f>
        <v>0</v>
      </c>
    </row>
    <row r="264" spans="1:20" ht="62.25" hidden="1" customHeight="1">
      <c r="A264" s="9"/>
      <c r="B264" s="27"/>
      <c r="C264" s="27"/>
      <c r="D264" s="27"/>
      <c r="E264" s="27"/>
      <c r="F264" s="206" t="s">
        <v>416</v>
      </c>
      <c r="G264" s="97"/>
      <c r="H264" s="97" t="s">
        <v>417</v>
      </c>
      <c r="I264" s="201"/>
      <c r="J264" s="95"/>
      <c r="K264" s="123"/>
      <c r="L264" s="96"/>
      <c r="M264" s="96"/>
      <c r="N264" s="217"/>
      <c r="O264" s="220"/>
      <c r="P264" s="220"/>
      <c r="Q264" s="220"/>
      <c r="R264" s="253"/>
      <c r="S264" s="248">
        <f t="shared" si="8"/>
        <v>0</v>
      </c>
      <c r="T264" s="324">
        <f t="shared" si="9"/>
        <v>0</v>
      </c>
    </row>
    <row r="265" spans="1:20" ht="30.75" hidden="1" customHeight="1">
      <c r="A265" s="9"/>
      <c r="B265" s="27"/>
      <c r="C265" s="27"/>
      <c r="D265" s="27"/>
      <c r="E265" s="27"/>
      <c r="F265" s="204" t="s">
        <v>418</v>
      </c>
      <c r="G265" s="97"/>
      <c r="H265" s="97" t="s">
        <v>419</v>
      </c>
      <c r="I265" s="201"/>
      <c r="J265" s="95"/>
      <c r="K265" s="123"/>
      <c r="L265" s="96"/>
      <c r="M265" s="96"/>
      <c r="N265" s="217"/>
      <c r="O265" s="220"/>
      <c r="P265" s="220"/>
      <c r="Q265" s="220"/>
      <c r="R265" s="253"/>
      <c r="S265" s="248">
        <f t="shared" si="8"/>
        <v>0</v>
      </c>
      <c r="T265" s="324">
        <f t="shared" si="9"/>
        <v>0</v>
      </c>
    </row>
    <row r="266" spans="1:20" ht="37.5" customHeight="1">
      <c r="A266" s="9"/>
      <c r="B266" s="27"/>
      <c r="C266" s="27"/>
      <c r="D266" s="27"/>
      <c r="E266" s="27"/>
      <c r="F266" s="207" t="s">
        <v>406</v>
      </c>
      <c r="G266" s="97"/>
      <c r="H266" s="97" t="s">
        <v>407</v>
      </c>
      <c r="I266" s="241">
        <v>30000</v>
      </c>
      <c r="J266" s="128" t="s">
        <v>406</v>
      </c>
      <c r="K266" s="123" t="s">
        <v>681</v>
      </c>
      <c r="L266" s="96">
        <v>30000</v>
      </c>
      <c r="M266" s="96">
        <v>30000</v>
      </c>
      <c r="N266" s="217">
        <v>30000</v>
      </c>
      <c r="O266" s="220"/>
      <c r="P266" s="220"/>
      <c r="Q266" s="220"/>
      <c r="R266" s="253">
        <v>30000</v>
      </c>
      <c r="S266" s="248">
        <f t="shared" si="8"/>
        <v>0</v>
      </c>
      <c r="T266" s="324">
        <f t="shared" si="9"/>
        <v>0</v>
      </c>
    </row>
    <row r="267" spans="1:20" s="1" customFormat="1" ht="51.75" customHeight="1">
      <c r="A267" s="19" t="s">
        <v>420</v>
      </c>
      <c r="B267" s="48"/>
      <c r="C267" s="48"/>
      <c r="D267" s="48"/>
      <c r="E267" s="48"/>
      <c r="F267" s="11" t="s">
        <v>421</v>
      </c>
      <c r="G267" s="28" t="s">
        <v>11</v>
      </c>
      <c r="H267" s="28" t="s">
        <v>422</v>
      </c>
      <c r="I267" s="81">
        <f>SUM(I268+I277+I278)</f>
        <v>2646420.7999999998</v>
      </c>
      <c r="J267" s="148" t="s">
        <v>668</v>
      </c>
      <c r="K267" s="122" t="s">
        <v>669</v>
      </c>
      <c r="L267" s="81">
        <f>SUM(L268+L277+L278)</f>
        <v>3360900</v>
      </c>
      <c r="M267" s="81">
        <f>SUM(M268+M277+M278)</f>
        <v>3394097.98</v>
      </c>
      <c r="N267" s="166">
        <f>SUM(N268+N277+N278)</f>
        <v>2476624.83</v>
      </c>
      <c r="O267" s="85"/>
      <c r="P267" s="85"/>
      <c r="Q267" s="85"/>
      <c r="R267" s="170">
        <f>SUM(R268+R277+R278)</f>
        <v>2440610.3200000003</v>
      </c>
      <c r="S267" s="248">
        <f t="shared" si="8"/>
        <v>747677.18000000017</v>
      </c>
      <c r="T267" s="324">
        <f t="shared" si="9"/>
        <v>33197.979999999981</v>
      </c>
    </row>
    <row r="268" spans="1:20" ht="52.5" customHeight="1">
      <c r="A268" s="9"/>
      <c r="B268" s="27"/>
      <c r="C268" s="27"/>
      <c r="D268" s="27"/>
      <c r="E268" s="27"/>
      <c r="F268" s="173" t="s">
        <v>423</v>
      </c>
      <c r="G268" s="92" t="s">
        <v>111</v>
      </c>
      <c r="H268" s="92" t="s">
        <v>424</v>
      </c>
      <c r="I268" s="96">
        <v>1918350</v>
      </c>
      <c r="J268" s="144" t="s">
        <v>670</v>
      </c>
      <c r="K268" s="123" t="s">
        <v>672</v>
      </c>
      <c r="L268" s="96">
        <v>1940400</v>
      </c>
      <c r="M268" s="96">
        <v>2894097.98</v>
      </c>
      <c r="N268" s="217">
        <v>1976624.83</v>
      </c>
      <c r="O268" s="220"/>
      <c r="P268" s="220"/>
      <c r="Q268" s="220"/>
      <c r="R268" s="221">
        <v>1940610.32</v>
      </c>
      <c r="S268" s="248">
        <f t="shared" si="8"/>
        <v>975747.98</v>
      </c>
      <c r="T268" s="324">
        <f t="shared" si="9"/>
        <v>953697.98</v>
      </c>
    </row>
    <row r="269" spans="1:20" ht="26.25" hidden="1">
      <c r="A269" s="9"/>
      <c r="B269" s="27"/>
      <c r="C269" s="27"/>
      <c r="D269" s="27"/>
      <c r="E269" s="27"/>
      <c r="F269" s="183" t="s">
        <v>425</v>
      </c>
      <c r="G269" s="92"/>
      <c r="H269" s="92" t="s">
        <v>426</v>
      </c>
      <c r="I269" s="96">
        <f>SUM(I270)</f>
        <v>0</v>
      </c>
      <c r="J269" s="95"/>
      <c r="K269" s="123"/>
      <c r="L269" s="96">
        <f>SUM(L270)</f>
        <v>0</v>
      </c>
      <c r="M269" s="96"/>
      <c r="N269" s="217"/>
      <c r="O269" s="220"/>
      <c r="P269" s="220"/>
      <c r="Q269" s="220"/>
      <c r="R269" s="221"/>
      <c r="S269" s="248">
        <f t="shared" si="8"/>
        <v>0</v>
      </c>
      <c r="T269" s="324">
        <f t="shared" si="9"/>
        <v>0</v>
      </c>
    </row>
    <row r="270" spans="1:20" ht="24" hidden="1" customHeight="1">
      <c r="A270" s="9"/>
      <c r="B270" s="27"/>
      <c r="C270" s="27"/>
      <c r="D270" s="27"/>
      <c r="E270" s="27"/>
      <c r="F270" s="177" t="s">
        <v>427</v>
      </c>
      <c r="G270" s="92" t="s">
        <v>111</v>
      </c>
      <c r="H270" s="92" t="s">
        <v>428</v>
      </c>
      <c r="I270" s="96">
        <v>0</v>
      </c>
      <c r="J270" s="95"/>
      <c r="K270" s="123"/>
      <c r="L270" s="96">
        <v>0</v>
      </c>
      <c r="M270" s="96"/>
      <c r="N270" s="217"/>
      <c r="O270" s="220"/>
      <c r="P270" s="220"/>
      <c r="Q270" s="220"/>
      <c r="R270" s="221"/>
      <c r="S270" s="248">
        <f t="shared" si="8"/>
        <v>0</v>
      </c>
      <c r="T270" s="324">
        <f t="shared" si="9"/>
        <v>0</v>
      </c>
    </row>
    <row r="271" spans="1:20" ht="26.45" hidden="1" customHeight="1">
      <c r="A271" s="9"/>
      <c r="B271" s="27"/>
      <c r="C271" s="27"/>
      <c r="D271" s="27"/>
      <c r="E271" s="27"/>
      <c r="F271" s="177" t="s">
        <v>429</v>
      </c>
      <c r="G271" s="92"/>
      <c r="H271" s="92" t="s">
        <v>430</v>
      </c>
      <c r="I271" s="96">
        <v>0</v>
      </c>
      <c r="J271" s="95"/>
      <c r="K271" s="123"/>
      <c r="L271" s="96">
        <v>0</v>
      </c>
      <c r="M271" s="96"/>
      <c r="N271" s="217"/>
      <c r="O271" s="220"/>
      <c r="P271" s="220"/>
      <c r="Q271" s="220"/>
      <c r="R271" s="221"/>
      <c r="S271" s="248">
        <f t="shared" si="8"/>
        <v>0</v>
      </c>
      <c r="T271" s="324">
        <f t="shared" si="9"/>
        <v>0</v>
      </c>
    </row>
    <row r="272" spans="1:20" ht="15" hidden="1" customHeight="1">
      <c r="A272" s="9"/>
      <c r="B272" s="27"/>
      <c r="C272" s="27"/>
      <c r="D272" s="27"/>
      <c r="E272" s="27"/>
      <c r="F272" s="177" t="s">
        <v>431</v>
      </c>
      <c r="G272" s="92"/>
      <c r="H272" s="92" t="s">
        <v>432</v>
      </c>
      <c r="I272" s="96">
        <v>0</v>
      </c>
      <c r="J272" s="95"/>
      <c r="K272" s="123"/>
      <c r="L272" s="96">
        <v>0</v>
      </c>
      <c r="M272" s="96"/>
      <c r="N272" s="217"/>
      <c r="O272" s="220"/>
      <c r="P272" s="220"/>
      <c r="Q272" s="220"/>
      <c r="R272" s="221"/>
      <c r="S272" s="248">
        <f t="shared" si="8"/>
        <v>0</v>
      </c>
      <c r="T272" s="324">
        <f t="shared" si="9"/>
        <v>0</v>
      </c>
    </row>
    <row r="273" spans="1:20" ht="26.25" hidden="1" customHeight="1">
      <c r="A273" s="9"/>
      <c r="B273" s="27"/>
      <c r="C273" s="27"/>
      <c r="D273" s="27"/>
      <c r="E273" s="27"/>
      <c r="F273" s="208" t="s">
        <v>433</v>
      </c>
      <c r="G273" s="92"/>
      <c r="H273" s="92" t="s">
        <v>434</v>
      </c>
      <c r="I273" s="96">
        <f>SUM(I274)</f>
        <v>96870.97</v>
      </c>
      <c r="J273" s="95"/>
      <c r="K273" s="123"/>
      <c r="L273" s="96">
        <v>0</v>
      </c>
      <c r="M273" s="96"/>
      <c r="N273" s="217"/>
      <c r="O273" s="220"/>
      <c r="P273" s="220"/>
      <c r="Q273" s="220"/>
      <c r="R273" s="221"/>
      <c r="S273" s="248">
        <f t="shared" si="8"/>
        <v>-96870.97</v>
      </c>
      <c r="T273" s="324">
        <f t="shared" si="9"/>
        <v>0</v>
      </c>
    </row>
    <row r="274" spans="1:20" ht="14.45" hidden="1" customHeight="1">
      <c r="A274" s="9"/>
      <c r="B274" s="27"/>
      <c r="C274" s="27"/>
      <c r="D274" s="27"/>
      <c r="E274" s="27"/>
      <c r="F274" s="177" t="s">
        <v>435</v>
      </c>
      <c r="G274" s="92"/>
      <c r="H274" s="92" t="s">
        <v>436</v>
      </c>
      <c r="I274" s="96">
        <v>96870.97</v>
      </c>
      <c r="J274" s="95"/>
      <c r="K274" s="123"/>
      <c r="L274" s="96">
        <v>0</v>
      </c>
      <c r="M274" s="96"/>
      <c r="N274" s="217"/>
      <c r="O274" s="220"/>
      <c r="P274" s="220"/>
      <c r="Q274" s="220"/>
      <c r="R274" s="221"/>
      <c r="S274" s="248">
        <f t="shared" si="8"/>
        <v>-96870.97</v>
      </c>
      <c r="T274" s="324">
        <f t="shared" si="9"/>
        <v>0</v>
      </c>
    </row>
    <row r="275" spans="1:20" ht="16.149999999999999" hidden="1" customHeight="1">
      <c r="A275" s="9"/>
      <c r="B275" s="27"/>
      <c r="C275" s="27"/>
      <c r="D275" s="27"/>
      <c r="E275" s="27"/>
      <c r="F275" s="208" t="s">
        <v>437</v>
      </c>
      <c r="G275" s="92"/>
      <c r="H275" s="92" t="s">
        <v>438</v>
      </c>
      <c r="I275" s="96">
        <f>SUM(I276)</f>
        <v>0</v>
      </c>
      <c r="J275" s="95"/>
      <c r="K275" s="123"/>
      <c r="L275" s="96"/>
      <c r="M275" s="96"/>
      <c r="N275" s="217"/>
      <c r="O275" s="220"/>
      <c r="P275" s="220"/>
      <c r="Q275" s="220"/>
      <c r="R275" s="221"/>
      <c r="S275" s="248">
        <f t="shared" si="8"/>
        <v>0</v>
      </c>
      <c r="T275" s="324">
        <f t="shared" si="9"/>
        <v>0</v>
      </c>
    </row>
    <row r="276" spans="1:20" ht="15" hidden="1" customHeight="1">
      <c r="A276" s="9"/>
      <c r="B276" s="27"/>
      <c r="C276" s="27"/>
      <c r="D276" s="27"/>
      <c r="E276" s="27"/>
      <c r="F276" s="177" t="s">
        <v>439</v>
      </c>
      <c r="G276" s="92"/>
      <c r="H276" s="92" t="s">
        <v>440</v>
      </c>
      <c r="I276" s="96">
        <v>0</v>
      </c>
      <c r="J276" s="95"/>
      <c r="K276" s="123"/>
      <c r="L276" s="96"/>
      <c r="M276" s="96"/>
      <c r="N276" s="217"/>
      <c r="O276" s="220"/>
      <c r="P276" s="220"/>
      <c r="Q276" s="220"/>
      <c r="R276" s="221"/>
      <c r="S276" s="248">
        <f t="shared" si="8"/>
        <v>0</v>
      </c>
      <c r="T276" s="324">
        <f t="shared" si="9"/>
        <v>0</v>
      </c>
    </row>
    <row r="277" spans="1:20" ht="27" customHeight="1">
      <c r="A277" s="9"/>
      <c r="B277" s="27"/>
      <c r="C277" s="27"/>
      <c r="D277" s="27"/>
      <c r="E277" s="27"/>
      <c r="F277" s="177" t="s">
        <v>433</v>
      </c>
      <c r="G277" s="92"/>
      <c r="H277" s="92" t="s">
        <v>434</v>
      </c>
      <c r="I277" s="96">
        <v>639270.80000000005</v>
      </c>
      <c r="J277" s="240" t="s">
        <v>433</v>
      </c>
      <c r="K277" s="123" t="s">
        <v>407</v>
      </c>
      <c r="L277" s="96">
        <v>1320500</v>
      </c>
      <c r="M277" s="96">
        <v>480000</v>
      </c>
      <c r="N277" s="217">
        <v>480000</v>
      </c>
      <c r="O277" s="220"/>
      <c r="P277" s="220"/>
      <c r="Q277" s="220"/>
      <c r="R277" s="221">
        <v>480000</v>
      </c>
      <c r="S277" s="248">
        <f t="shared" si="8"/>
        <v>-159270.80000000005</v>
      </c>
      <c r="T277" s="324">
        <f t="shared" si="9"/>
        <v>-840500</v>
      </c>
    </row>
    <row r="278" spans="1:20" ht="24.75" customHeight="1">
      <c r="A278" s="9"/>
      <c r="B278" s="27"/>
      <c r="C278" s="27"/>
      <c r="D278" s="27"/>
      <c r="E278" s="27"/>
      <c r="F278" s="177" t="s">
        <v>437</v>
      </c>
      <c r="G278" s="92"/>
      <c r="H278" s="92" t="s">
        <v>438</v>
      </c>
      <c r="I278" s="96">
        <v>88800</v>
      </c>
      <c r="J278" s="240" t="s">
        <v>437</v>
      </c>
      <c r="K278" s="123" t="s">
        <v>682</v>
      </c>
      <c r="L278" s="96">
        <v>100000</v>
      </c>
      <c r="M278" s="96">
        <v>20000</v>
      </c>
      <c r="N278" s="217">
        <v>20000</v>
      </c>
      <c r="O278" s="220"/>
      <c r="P278" s="220"/>
      <c r="Q278" s="220"/>
      <c r="R278" s="221">
        <v>20000</v>
      </c>
      <c r="S278" s="248">
        <f t="shared" si="8"/>
        <v>-68800</v>
      </c>
      <c r="T278" s="324">
        <f t="shared" si="9"/>
        <v>-80000</v>
      </c>
    </row>
    <row r="279" spans="1:20" s="1" customFormat="1" ht="46.5" customHeight="1">
      <c r="A279" s="19" t="s">
        <v>441</v>
      </c>
      <c r="B279" s="48" t="s">
        <v>14</v>
      </c>
      <c r="C279" s="48" t="s">
        <v>442</v>
      </c>
      <c r="D279" s="48"/>
      <c r="E279" s="48"/>
      <c r="F279" s="11" t="s">
        <v>443</v>
      </c>
      <c r="G279" s="28" t="s">
        <v>11</v>
      </c>
      <c r="H279" s="28" t="s">
        <v>444</v>
      </c>
      <c r="I279" s="81">
        <f>SUM(I280+I288+I310+I311+I312+I313)</f>
        <v>96339347.430000007</v>
      </c>
      <c r="J279" s="148" t="s">
        <v>673</v>
      </c>
      <c r="K279" s="122" t="s">
        <v>422</v>
      </c>
      <c r="L279" s="81">
        <f>SUM(L280+L288+L310+L311+L312+L313+L314+L315+L316+L317)</f>
        <v>165422145.97000003</v>
      </c>
      <c r="M279" s="81">
        <f>SUM(M280+M288+M310+M311+M312+M313+M314+M315)</f>
        <v>147164851.22</v>
      </c>
      <c r="N279" s="166">
        <f>SUM(N280+N288+N310+N311+N312+N313)</f>
        <v>151029528.40000001</v>
      </c>
      <c r="O279" s="85"/>
      <c r="P279" s="85"/>
      <c r="Q279" s="85"/>
      <c r="R279" s="170">
        <f>SUM(R280+R288+R310+R311+R312+R313)</f>
        <v>158723928.40000001</v>
      </c>
      <c r="S279" s="248">
        <f t="shared" si="8"/>
        <v>50825503.789999992</v>
      </c>
      <c r="T279" s="324">
        <f t="shared" si="9"/>
        <v>-18257294.75000003</v>
      </c>
    </row>
    <row r="280" spans="1:20" ht="45" customHeight="1">
      <c r="A280" s="5" t="s">
        <v>445</v>
      </c>
      <c r="B280" s="7">
        <v>977</v>
      </c>
      <c r="C280" s="10" t="s">
        <v>442</v>
      </c>
      <c r="D280" s="7"/>
      <c r="E280" s="7"/>
      <c r="F280" s="173" t="s">
        <v>446</v>
      </c>
      <c r="G280" s="92" t="s">
        <v>11</v>
      </c>
      <c r="H280" s="92" t="s">
        <v>447</v>
      </c>
      <c r="I280" s="96">
        <v>86000</v>
      </c>
      <c r="J280" s="144" t="s">
        <v>674</v>
      </c>
      <c r="K280" s="123" t="s">
        <v>424</v>
      </c>
      <c r="L280" s="96">
        <v>120000</v>
      </c>
      <c r="M280" s="96">
        <v>70000</v>
      </c>
      <c r="N280" s="217">
        <v>70000</v>
      </c>
      <c r="O280" s="220"/>
      <c r="P280" s="220"/>
      <c r="Q280" s="220"/>
      <c r="R280" s="221">
        <v>70000</v>
      </c>
      <c r="S280" s="248">
        <f t="shared" si="8"/>
        <v>-16000</v>
      </c>
      <c r="T280" s="324">
        <f t="shared" si="9"/>
        <v>-50000</v>
      </c>
    </row>
    <row r="281" spans="1:20" ht="23.25" hidden="1" customHeight="1">
      <c r="A281" s="5"/>
      <c r="B281" s="7"/>
      <c r="C281" s="10"/>
      <c r="D281" s="7"/>
      <c r="E281" s="7"/>
      <c r="F281" s="209" t="s">
        <v>448</v>
      </c>
      <c r="G281" s="92" t="s">
        <v>14</v>
      </c>
      <c r="H281" s="92" t="s">
        <v>449</v>
      </c>
      <c r="I281" s="96">
        <f>SUM(I282)</f>
        <v>0</v>
      </c>
      <c r="J281" s="139"/>
      <c r="K281" s="123"/>
      <c r="L281" s="96">
        <v>0</v>
      </c>
      <c r="M281" s="96"/>
      <c r="N281" s="217"/>
      <c r="O281" s="220"/>
      <c r="P281" s="220"/>
      <c r="Q281" s="220"/>
      <c r="R281" s="221"/>
      <c r="S281" s="248">
        <f t="shared" si="8"/>
        <v>0</v>
      </c>
      <c r="T281" s="324">
        <f t="shared" si="9"/>
        <v>0</v>
      </c>
    </row>
    <row r="282" spans="1:20" ht="18.75" hidden="1" customHeight="1">
      <c r="A282" s="5"/>
      <c r="B282" s="7"/>
      <c r="C282" s="10"/>
      <c r="D282" s="7"/>
      <c r="E282" s="7"/>
      <c r="F282" s="177" t="s">
        <v>450</v>
      </c>
      <c r="G282" s="92" t="s">
        <v>14</v>
      </c>
      <c r="H282" s="92" t="s">
        <v>451</v>
      </c>
      <c r="I282" s="96">
        <v>0</v>
      </c>
      <c r="J282" s="139"/>
      <c r="K282" s="123"/>
      <c r="L282" s="96">
        <v>0</v>
      </c>
      <c r="M282" s="96"/>
      <c r="N282" s="217"/>
      <c r="O282" s="220"/>
      <c r="P282" s="220"/>
      <c r="Q282" s="220"/>
      <c r="R282" s="221"/>
      <c r="S282" s="248">
        <f t="shared" si="8"/>
        <v>0</v>
      </c>
      <c r="T282" s="324">
        <f t="shared" si="9"/>
        <v>0</v>
      </c>
    </row>
    <row r="283" spans="1:20" ht="20.25" hidden="1" customHeight="1">
      <c r="A283" s="5"/>
      <c r="B283" s="7"/>
      <c r="C283" s="10"/>
      <c r="D283" s="7"/>
      <c r="E283" s="7"/>
      <c r="F283" s="177" t="s">
        <v>452</v>
      </c>
      <c r="G283" s="92"/>
      <c r="H283" s="92" t="s">
        <v>453</v>
      </c>
      <c r="I283" s="96">
        <v>0</v>
      </c>
      <c r="J283" s="139"/>
      <c r="K283" s="123"/>
      <c r="L283" s="96">
        <v>0</v>
      </c>
      <c r="M283" s="96"/>
      <c r="N283" s="217"/>
      <c r="O283" s="220"/>
      <c r="P283" s="220"/>
      <c r="Q283" s="220"/>
      <c r="R283" s="221"/>
      <c r="S283" s="248">
        <f t="shared" si="8"/>
        <v>0</v>
      </c>
      <c r="T283" s="324">
        <f t="shared" si="9"/>
        <v>0</v>
      </c>
    </row>
    <row r="284" spans="1:20" ht="24" hidden="1" customHeight="1">
      <c r="A284" s="5"/>
      <c r="B284" s="7"/>
      <c r="C284" s="10"/>
      <c r="D284" s="7"/>
      <c r="E284" s="7"/>
      <c r="F284" s="183" t="s">
        <v>454</v>
      </c>
      <c r="G284" s="92"/>
      <c r="H284" s="92" t="s">
        <v>455</v>
      </c>
      <c r="I284" s="96">
        <f>SUM(I285)</f>
        <v>0</v>
      </c>
      <c r="J284" s="139"/>
      <c r="K284" s="123"/>
      <c r="L284" s="96">
        <v>0</v>
      </c>
      <c r="M284" s="96"/>
      <c r="N284" s="217"/>
      <c r="O284" s="220"/>
      <c r="P284" s="220"/>
      <c r="Q284" s="220"/>
      <c r="R284" s="221"/>
      <c r="S284" s="248">
        <f t="shared" si="8"/>
        <v>0</v>
      </c>
      <c r="T284" s="324">
        <f t="shared" si="9"/>
        <v>0</v>
      </c>
    </row>
    <row r="285" spans="1:20" ht="20.45" hidden="1" customHeight="1">
      <c r="A285" s="5"/>
      <c r="B285" s="7"/>
      <c r="C285" s="10"/>
      <c r="D285" s="7"/>
      <c r="E285" s="7"/>
      <c r="F285" s="177" t="s">
        <v>456</v>
      </c>
      <c r="G285" s="92" t="s">
        <v>14</v>
      </c>
      <c r="H285" s="92" t="s">
        <v>457</v>
      </c>
      <c r="I285" s="96">
        <v>0</v>
      </c>
      <c r="J285" s="139"/>
      <c r="K285" s="123"/>
      <c r="L285" s="96">
        <v>0</v>
      </c>
      <c r="M285" s="96"/>
      <c r="N285" s="217"/>
      <c r="O285" s="220"/>
      <c r="P285" s="220"/>
      <c r="Q285" s="220"/>
      <c r="R285" s="221"/>
      <c r="S285" s="248">
        <f t="shared" si="8"/>
        <v>0</v>
      </c>
      <c r="T285" s="324">
        <f t="shared" si="9"/>
        <v>0</v>
      </c>
    </row>
    <row r="286" spans="1:20" s="2" customFormat="1" ht="28.9" hidden="1" customHeight="1">
      <c r="A286" s="9"/>
      <c r="B286" s="26"/>
      <c r="C286" s="27"/>
      <c r="D286" s="26"/>
      <c r="E286" s="26"/>
      <c r="F286" s="183" t="s">
        <v>458</v>
      </c>
      <c r="G286" s="92" t="s">
        <v>14</v>
      </c>
      <c r="H286" s="92" t="s">
        <v>459</v>
      </c>
      <c r="I286" s="96">
        <f>SUM(I287)</f>
        <v>0</v>
      </c>
      <c r="J286" s="161"/>
      <c r="K286" s="123"/>
      <c r="L286" s="96">
        <v>0</v>
      </c>
      <c r="M286" s="96"/>
      <c r="N286" s="217"/>
      <c r="O286" s="220"/>
      <c r="P286" s="220"/>
      <c r="Q286" s="220"/>
      <c r="R286" s="221"/>
      <c r="S286" s="248">
        <f t="shared" si="8"/>
        <v>0</v>
      </c>
      <c r="T286" s="324">
        <f t="shared" si="9"/>
        <v>0</v>
      </c>
    </row>
    <row r="287" spans="1:20" ht="19.149999999999999" hidden="1" customHeight="1">
      <c r="A287" s="5"/>
      <c r="B287" s="7"/>
      <c r="C287" s="10"/>
      <c r="D287" s="7"/>
      <c r="E287" s="7"/>
      <c r="F287" s="177" t="s">
        <v>460</v>
      </c>
      <c r="G287" s="92" t="s">
        <v>14</v>
      </c>
      <c r="H287" s="92" t="s">
        <v>461</v>
      </c>
      <c r="I287" s="96">
        <v>0</v>
      </c>
      <c r="J287" s="161"/>
      <c r="K287" s="123"/>
      <c r="L287" s="96"/>
      <c r="M287" s="96"/>
      <c r="N287" s="217"/>
      <c r="O287" s="220"/>
      <c r="P287" s="220"/>
      <c r="Q287" s="220"/>
      <c r="R287" s="221"/>
      <c r="S287" s="248">
        <f t="shared" si="8"/>
        <v>0</v>
      </c>
      <c r="T287" s="324">
        <f t="shared" si="9"/>
        <v>0</v>
      </c>
    </row>
    <row r="288" spans="1:20" s="1" customFormat="1" ht="60.75" customHeight="1">
      <c r="A288" s="24"/>
      <c r="B288" s="20"/>
      <c r="C288" s="21"/>
      <c r="D288" s="20"/>
      <c r="E288" s="20"/>
      <c r="F288" s="210" t="s">
        <v>462</v>
      </c>
      <c r="G288" s="92"/>
      <c r="H288" s="92" t="s">
        <v>463</v>
      </c>
      <c r="I288" s="96">
        <v>66363202.009999998</v>
      </c>
      <c r="J288" s="144" t="s">
        <v>675</v>
      </c>
      <c r="K288" s="123" t="s">
        <v>676</v>
      </c>
      <c r="L288" s="96">
        <v>99025000</v>
      </c>
      <c r="M288" s="96">
        <v>104360000</v>
      </c>
      <c r="N288" s="217">
        <v>108226000</v>
      </c>
      <c r="O288" s="220"/>
      <c r="P288" s="220"/>
      <c r="Q288" s="220"/>
      <c r="R288" s="221">
        <v>113090000</v>
      </c>
      <c r="S288" s="248">
        <f t="shared" si="8"/>
        <v>37996797.990000002</v>
      </c>
      <c r="T288" s="324">
        <f t="shared" si="9"/>
        <v>5335000</v>
      </c>
    </row>
    <row r="289" spans="1:20" ht="15.6" hidden="1" customHeight="1">
      <c r="A289" s="5"/>
      <c r="B289" s="7"/>
      <c r="C289" s="10"/>
      <c r="D289" s="7"/>
      <c r="E289" s="7"/>
      <c r="F289" s="199" t="s">
        <v>464</v>
      </c>
      <c r="G289" s="92"/>
      <c r="H289" s="92" t="s">
        <v>465</v>
      </c>
      <c r="I289" s="96">
        <f>SUM(I290:I290)</f>
        <v>0</v>
      </c>
      <c r="J289" s="139"/>
      <c r="K289" s="123"/>
      <c r="L289" s="96">
        <v>0</v>
      </c>
      <c r="M289" s="96"/>
      <c r="N289" s="217"/>
      <c r="O289" s="220"/>
      <c r="P289" s="220"/>
      <c r="Q289" s="220"/>
      <c r="R289" s="221"/>
      <c r="S289" s="248">
        <f t="shared" si="8"/>
        <v>0</v>
      </c>
      <c r="T289" s="324">
        <f t="shared" si="9"/>
        <v>0</v>
      </c>
    </row>
    <row r="290" spans="1:20" ht="27.6" hidden="1" customHeight="1">
      <c r="A290" s="5"/>
      <c r="B290" s="7"/>
      <c r="C290" s="10"/>
      <c r="D290" s="7"/>
      <c r="E290" s="7"/>
      <c r="F290" s="200" t="s">
        <v>466</v>
      </c>
      <c r="G290" s="92"/>
      <c r="H290" s="92" t="s">
        <v>467</v>
      </c>
      <c r="I290" s="201"/>
      <c r="J290" s="139"/>
      <c r="K290" s="123"/>
      <c r="L290" s="96">
        <v>0</v>
      </c>
      <c r="M290" s="96"/>
      <c r="N290" s="217"/>
      <c r="O290" s="220"/>
      <c r="P290" s="220"/>
      <c r="Q290" s="220"/>
      <c r="R290" s="221"/>
      <c r="S290" s="248">
        <f t="shared" si="8"/>
        <v>0</v>
      </c>
      <c r="T290" s="324">
        <f t="shared" si="9"/>
        <v>0</v>
      </c>
    </row>
    <row r="291" spans="1:20" ht="29.45" hidden="1" customHeight="1">
      <c r="A291" s="5"/>
      <c r="B291" s="7"/>
      <c r="C291" s="10"/>
      <c r="D291" s="7"/>
      <c r="E291" s="7"/>
      <c r="F291" s="211" t="s">
        <v>468</v>
      </c>
      <c r="G291" s="92"/>
      <c r="H291" s="92" t="s">
        <v>469</v>
      </c>
      <c r="I291" s="96">
        <f>SUM(I292:I294)</f>
        <v>4049883</v>
      </c>
      <c r="J291" s="139"/>
      <c r="K291" s="123"/>
      <c r="L291" s="96">
        <f>SUM(L292)</f>
        <v>0</v>
      </c>
      <c r="M291" s="96"/>
      <c r="N291" s="217"/>
      <c r="O291" s="220"/>
      <c r="P291" s="220"/>
      <c r="Q291" s="220"/>
      <c r="R291" s="221"/>
      <c r="S291" s="248">
        <f t="shared" si="8"/>
        <v>-4049883</v>
      </c>
      <c r="T291" s="324">
        <f t="shared" si="9"/>
        <v>0</v>
      </c>
    </row>
    <row r="292" spans="1:20" ht="23.45" hidden="1" customHeight="1">
      <c r="A292" s="5"/>
      <c r="B292" s="7"/>
      <c r="C292" s="10"/>
      <c r="D292" s="7"/>
      <c r="E292" s="7"/>
      <c r="F292" s="200" t="s">
        <v>470</v>
      </c>
      <c r="G292" s="92"/>
      <c r="H292" s="92" t="s">
        <v>471</v>
      </c>
      <c r="I292" s="201">
        <v>2800749</v>
      </c>
      <c r="J292" s="139"/>
      <c r="K292" s="123"/>
      <c r="L292" s="201">
        <v>0</v>
      </c>
      <c r="M292" s="201"/>
      <c r="N292" s="217"/>
      <c r="O292" s="220"/>
      <c r="P292" s="220"/>
      <c r="Q292" s="220"/>
      <c r="R292" s="221"/>
      <c r="S292" s="248">
        <f t="shared" si="8"/>
        <v>-2800749</v>
      </c>
      <c r="T292" s="324">
        <f t="shared" si="9"/>
        <v>0</v>
      </c>
    </row>
    <row r="293" spans="1:20" ht="29.25" hidden="1" customHeight="1">
      <c r="A293" s="5"/>
      <c r="B293" s="7"/>
      <c r="C293" s="10"/>
      <c r="D293" s="7"/>
      <c r="E293" s="7"/>
      <c r="F293" s="200" t="s">
        <v>472</v>
      </c>
      <c r="G293" s="92"/>
      <c r="H293" s="92" t="s">
        <v>473</v>
      </c>
      <c r="I293" s="96">
        <v>1249134</v>
      </c>
      <c r="J293" s="139"/>
      <c r="K293" s="123"/>
      <c r="L293" s="96">
        <v>0</v>
      </c>
      <c r="M293" s="96"/>
      <c r="N293" s="217"/>
      <c r="O293" s="220"/>
      <c r="P293" s="220"/>
      <c r="Q293" s="220"/>
      <c r="R293" s="221"/>
      <c r="S293" s="248">
        <f t="shared" si="8"/>
        <v>-1249134</v>
      </c>
      <c r="T293" s="324">
        <f t="shared" si="9"/>
        <v>0</v>
      </c>
    </row>
    <row r="294" spans="1:20" ht="22.9" hidden="1" customHeight="1">
      <c r="A294" s="5"/>
      <c r="B294" s="7"/>
      <c r="C294" s="10"/>
      <c r="D294" s="7"/>
      <c r="E294" s="7"/>
      <c r="F294" s="194" t="s">
        <v>474</v>
      </c>
      <c r="G294" s="92"/>
      <c r="H294" s="92" t="s">
        <v>475</v>
      </c>
      <c r="I294" s="96">
        <v>0</v>
      </c>
      <c r="J294" s="139"/>
      <c r="K294" s="123"/>
      <c r="L294" s="96"/>
      <c r="M294" s="96"/>
      <c r="N294" s="217"/>
      <c r="O294" s="220"/>
      <c r="P294" s="220"/>
      <c r="Q294" s="220"/>
      <c r="R294" s="221"/>
      <c r="S294" s="248">
        <f t="shared" si="8"/>
        <v>0</v>
      </c>
      <c r="T294" s="324">
        <f t="shared" si="9"/>
        <v>0</v>
      </c>
    </row>
    <row r="295" spans="1:20" ht="23.45" hidden="1" customHeight="1">
      <c r="A295" s="5"/>
      <c r="B295" s="7"/>
      <c r="C295" s="10"/>
      <c r="D295" s="7"/>
      <c r="E295" s="7"/>
      <c r="F295" s="189" t="s">
        <v>476</v>
      </c>
      <c r="G295" s="92"/>
      <c r="H295" s="92" t="s">
        <v>477</v>
      </c>
      <c r="I295" s="96">
        <f>SUM(I296)</f>
        <v>0</v>
      </c>
      <c r="J295" s="139"/>
      <c r="K295" s="123"/>
      <c r="L295" s="96"/>
      <c r="M295" s="96"/>
      <c r="N295" s="217"/>
      <c r="O295" s="220"/>
      <c r="P295" s="220"/>
      <c r="Q295" s="220"/>
      <c r="R295" s="221"/>
      <c r="S295" s="248">
        <f t="shared" si="8"/>
        <v>0</v>
      </c>
      <c r="T295" s="324">
        <f t="shared" si="9"/>
        <v>0</v>
      </c>
    </row>
    <row r="296" spans="1:20" ht="19.5" hidden="1" customHeight="1">
      <c r="A296" s="5"/>
      <c r="B296" s="7"/>
      <c r="C296" s="10"/>
      <c r="D296" s="7"/>
      <c r="E296" s="7"/>
      <c r="F296" s="177" t="s">
        <v>478</v>
      </c>
      <c r="G296" s="212"/>
      <c r="H296" s="213" t="s">
        <v>479</v>
      </c>
      <c r="I296" s="96">
        <v>0</v>
      </c>
      <c r="J296" s="139"/>
      <c r="K296" s="123"/>
      <c r="L296" s="96"/>
      <c r="M296" s="96"/>
      <c r="N296" s="217"/>
      <c r="O296" s="220"/>
      <c r="P296" s="220"/>
      <c r="Q296" s="220"/>
      <c r="R296" s="221"/>
      <c r="S296" s="248">
        <f t="shared" si="8"/>
        <v>0</v>
      </c>
      <c r="T296" s="324">
        <f t="shared" si="9"/>
        <v>0</v>
      </c>
    </row>
    <row r="297" spans="1:20" ht="25.15" hidden="1" customHeight="1">
      <c r="A297" s="5"/>
      <c r="B297" s="7"/>
      <c r="C297" s="10"/>
      <c r="D297" s="7"/>
      <c r="E297" s="7"/>
      <c r="F297" s="189" t="s">
        <v>480</v>
      </c>
      <c r="G297" s="212"/>
      <c r="H297" s="214" t="s">
        <v>481</v>
      </c>
      <c r="I297" s="96">
        <f>SUM(I298)</f>
        <v>9815897.9100000001</v>
      </c>
      <c r="J297" s="139"/>
      <c r="K297" s="123"/>
      <c r="L297" s="96"/>
      <c r="M297" s="96"/>
      <c r="N297" s="217"/>
      <c r="O297" s="220"/>
      <c r="P297" s="220"/>
      <c r="Q297" s="220"/>
      <c r="R297" s="221"/>
      <c r="S297" s="248">
        <f t="shared" si="8"/>
        <v>-9815897.9100000001</v>
      </c>
      <c r="T297" s="324">
        <f t="shared" si="9"/>
        <v>0</v>
      </c>
    </row>
    <row r="298" spans="1:20" ht="27.6" hidden="1" customHeight="1">
      <c r="A298" s="5"/>
      <c r="B298" s="7"/>
      <c r="C298" s="10"/>
      <c r="D298" s="7"/>
      <c r="E298" s="7"/>
      <c r="F298" s="215" t="s">
        <v>466</v>
      </c>
      <c r="G298" s="212"/>
      <c r="H298" s="214" t="s">
        <v>482</v>
      </c>
      <c r="I298" s="96">
        <v>9815897.9100000001</v>
      </c>
      <c r="J298" s="139"/>
      <c r="K298" s="123"/>
      <c r="L298" s="96"/>
      <c r="M298" s="96"/>
      <c r="N298" s="217"/>
      <c r="O298" s="220"/>
      <c r="P298" s="220"/>
      <c r="Q298" s="220"/>
      <c r="R298" s="221"/>
      <c r="S298" s="248">
        <f t="shared" si="8"/>
        <v>-9815897.9100000001</v>
      </c>
      <c r="T298" s="324">
        <f t="shared" si="9"/>
        <v>0</v>
      </c>
    </row>
    <row r="299" spans="1:20" ht="40.15" hidden="1" customHeight="1">
      <c r="A299" s="5"/>
      <c r="B299" s="7"/>
      <c r="C299" s="10"/>
      <c r="D299" s="7"/>
      <c r="E299" s="7"/>
      <c r="F299" s="208" t="s">
        <v>483</v>
      </c>
      <c r="G299" s="92" t="s">
        <v>11</v>
      </c>
      <c r="H299" s="92" t="s">
        <v>484</v>
      </c>
      <c r="I299" s="96">
        <f>SUM(I300:I300)</f>
        <v>6507178.4400000004</v>
      </c>
      <c r="J299" s="139"/>
      <c r="K299" s="123"/>
      <c r="L299" s="96">
        <v>0</v>
      </c>
      <c r="M299" s="96"/>
      <c r="N299" s="217"/>
      <c r="O299" s="220"/>
      <c r="P299" s="220"/>
      <c r="Q299" s="220"/>
      <c r="R299" s="221"/>
      <c r="S299" s="248">
        <f t="shared" si="8"/>
        <v>-6507178.4400000004</v>
      </c>
      <c r="T299" s="324">
        <f t="shared" si="9"/>
        <v>0</v>
      </c>
    </row>
    <row r="300" spans="1:20" ht="27" hidden="1" customHeight="1">
      <c r="A300" s="5"/>
      <c r="B300" s="7"/>
      <c r="C300" s="10"/>
      <c r="D300" s="7"/>
      <c r="E300" s="7"/>
      <c r="F300" s="177" t="s">
        <v>31</v>
      </c>
      <c r="G300" s="92" t="s">
        <v>11</v>
      </c>
      <c r="H300" s="92" t="s">
        <v>485</v>
      </c>
      <c r="I300" s="96">
        <v>6507178.4400000004</v>
      </c>
      <c r="J300" s="139"/>
      <c r="K300" s="123"/>
      <c r="L300" s="96">
        <v>0</v>
      </c>
      <c r="M300" s="96"/>
      <c r="N300" s="217"/>
      <c r="O300" s="220"/>
      <c r="P300" s="220"/>
      <c r="Q300" s="220"/>
      <c r="R300" s="221"/>
      <c r="S300" s="248">
        <f t="shared" si="8"/>
        <v>-6507178.4400000004</v>
      </c>
      <c r="T300" s="324">
        <f t="shared" si="9"/>
        <v>0</v>
      </c>
    </row>
    <row r="301" spans="1:20" ht="43.15" hidden="1" customHeight="1">
      <c r="A301" s="5"/>
      <c r="B301" s="7"/>
      <c r="C301" s="10"/>
      <c r="D301" s="7"/>
      <c r="E301" s="7"/>
      <c r="F301" s="208" t="s">
        <v>486</v>
      </c>
      <c r="G301" s="92" t="s">
        <v>11</v>
      </c>
      <c r="H301" s="92" t="s">
        <v>487</v>
      </c>
      <c r="I301" s="96">
        <f>SUM(I302:I303)</f>
        <v>406000</v>
      </c>
      <c r="J301" s="139"/>
      <c r="K301" s="123"/>
      <c r="L301" s="96">
        <v>0</v>
      </c>
      <c r="M301" s="96"/>
      <c r="N301" s="217"/>
      <c r="O301" s="220"/>
      <c r="P301" s="220"/>
      <c r="Q301" s="220"/>
      <c r="R301" s="221"/>
      <c r="S301" s="248">
        <f t="shared" si="8"/>
        <v>-406000</v>
      </c>
      <c r="T301" s="324">
        <f t="shared" si="9"/>
        <v>0</v>
      </c>
    </row>
    <row r="302" spans="1:20" ht="26.25" hidden="1" customHeight="1">
      <c r="A302" s="5"/>
      <c r="B302" s="7">
        <v>977</v>
      </c>
      <c r="C302" s="10" t="s">
        <v>488</v>
      </c>
      <c r="D302" s="7"/>
      <c r="E302" s="7"/>
      <c r="F302" s="177" t="s">
        <v>489</v>
      </c>
      <c r="G302" s="92" t="s">
        <v>14</v>
      </c>
      <c r="H302" s="92" t="s">
        <v>490</v>
      </c>
      <c r="I302" s="96">
        <v>106000</v>
      </c>
      <c r="J302" s="139"/>
      <c r="K302" s="123"/>
      <c r="L302" s="96">
        <v>0</v>
      </c>
      <c r="M302" s="96"/>
      <c r="N302" s="217"/>
      <c r="O302" s="220"/>
      <c r="P302" s="220"/>
      <c r="Q302" s="220"/>
      <c r="R302" s="221"/>
      <c r="S302" s="248">
        <f t="shared" si="8"/>
        <v>-106000</v>
      </c>
      <c r="T302" s="324">
        <f t="shared" si="9"/>
        <v>0</v>
      </c>
    </row>
    <row r="303" spans="1:20" ht="27.75" hidden="1" customHeight="1">
      <c r="A303" s="5"/>
      <c r="B303" s="7">
        <v>977</v>
      </c>
      <c r="C303" s="10" t="s">
        <v>442</v>
      </c>
      <c r="D303" s="7"/>
      <c r="E303" s="7"/>
      <c r="F303" s="177" t="s">
        <v>491</v>
      </c>
      <c r="G303" s="92" t="s">
        <v>14</v>
      </c>
      <c r="H303" s="90" t="s">
        <v>492</v>
      </c>
      <c r="I303" s="96">
        <v>300000</v>
      </c>
      <c r="J303" s="161"/>
      <c r="K303" s="123"/>
      <c r="L303" s="96"/>
      <c r="M303" s="96"/>
      <c r="N303" s="217"/>
      <c r="O303" s="220"/>
      <c r="P303" s="220"/>
      <c r="Q303" s="220"/>
      <c r="R303" s="221"/>
      <c r="S303" s="248">
        <f t="shared" si="8"/>
        <v>-300000</v>
      </c>
      <c r="T303" s="324">
        <f t="shared" si="9"/>
        <v>0</v>
      </c>
    </row>
    <row r="304" spans="1:20" s="2" customFormat="1" ht="27.75" hidden="1" customHeight="1">
      <c r="A304" s="60"/>
      <c r="B304" s="61"/>
      <c r="C304" s="62"/>
      <c r="D304" s="61"/>
      <c r="E304" s="61"/>
      <c r="F304" s="173" t="s">
        <v>493</v>
      </c>
      <c r="G304" s="92"/>
      <c r="H304" s="90" t="s">
        <v>494</v>
      </c>
      <c r="I304" s="96">
        <f>SUM(I305:I307)</f>
        <v>0</v>
      </c>
      <c r="J304" s="139"/>
      <c r="K304" s="123"/>
      <c r="L304" s="96"/>
      <c r="M304" s="96"/>
      <c r="N304" s="217"/>
      <c r="O304" s="220"/>
      <c r="P304" s="220"/>
      <c r="Q304" s="220"/>
      <c r="R304" s="221"/>
      <c r="S304" s="248">
        <f t="shared" si="8"/>
        <v>0</v>
      </c>
      <c r="T304" s="324">
        <f t="shared" si="9"/>
        <v>0</v>
      </c>
    </row>
    <row r="305" spans="1:20" ht="27" hidden="1" customHeight="1">
      <c r="A305" s="63"/>
      <c r="B305" s="64"/>
      <c r="C305" s="65"/>
      <c r="D305" s="64"/>
      <c r="E305" s="64"/>
      <c r="F305" s="177" t="s">
        <v>495</v>
      </c>
      <c r="G305" s="92"/>
      <c r="H305" s="90" t="s">
        <v>496</v>
      </c>
      <c r="I305" s="96">
        <v>0</v>
      </c>
      <c r="J305" s="139"/>
      <c r="K305" s="123"/>
      <c r="L305" s="96"/>
      <c r="M305" s="96"/>
      <c r="N305" s="217"/>
      <c r="O305" s="220"/>
      <c r="P305" s="220"/>
      <c r="Q305" s="220"/>
      <c r="R305" s="221"/>
      <c r="S305" s="248">
        <f t="shared" si="8"/>
        <v>0</v>
      </c>
      <c r="T305" s="324">
        <f t="shared" si="9"/>
        <v>0</v>
      </c>
    </row>
    <row r="306" spans="1:20" ht="27" hidden="1" customHeight="1">
      <c r="A306" s="63"/>
      <c r="B306" s="64"/>
      <c r="C306" s="65"/>
      <c r="D306" s="64"/>
      <c r="E306" s="64"/>
      <c r="F306" s="177" t="s">
        <v>497</v>
      </c>
      <c r="G306" s="92"/>
      <c r="H306" s="90" t="s">
        <v>498</v>
      </c>
      <c r="I306" s="96">
        <v>0</v>
      </c>
      <c r="J306" s="139"/>
      <c r="K306" s="123"/>
      <c r="L306" s="96"/>
      <c r="M306" s="96"/>
      <c r="N306" s="217"/>
      <c r="O306" s="220"/>
      <c r="P306" s="220"/>
      <c r="Q306" s="220"/>
      <c r="R306" s="221"/>
      <c r="S306" s="248">
        <f t="shared" si="8"/>
        <v>0</v>
      </c>
      <c r="T306" s="324">
        <f t="shared" si="9"/>
        <v>0</v>
      </c>
    </row>
    <row r="307" spans="1:20" ht="27" hidden="1" customHeight="1">
      <c r="A307" s="63"/>
      <c r="B307" s="64"/>
      <c r="C307" s="65"/>
      <c r="D307" s="64"/>
      <c r="E307" s="64"/>
      <c r="F307" s="216" t="s">
        <v>499</v>
      </c>
      <c r="G307" s="92"/>
      <c r="H307" s="90" t="s">
        <v>500</v>
      </c>
      <c r="I307" s="96">
        <v>0</v>
      </c>
      <c r="J307" s="139"/>
      <c r="K307" s="123"/>
      <c r="L307" s="96"/>
      <c r="M307" s="96"/>
      <c r="N307" s="217"/>
      <c r="O307" s="220"/>
      <c r="P307" s="220"/>
      <c r="Q307" s="220"/>
      <c r="R307" s="221"/>
      <c r="S307" s="248">
        <f t="shared" si="8"/>
        <v>0</v>
      </c>
      <c r="T307" s="324">
        <f t="shared" si="9"/>
        <v>0</v>
      </c>
    </row>
    <row r="308" spans="1:20" ht="27" hidden="1" customHeight="1">
      <c r="A308" s="63"/>
      <c r="B308" s="64"/>
      <c r="C308" s="65"/>
      <c r="D308" s="64"/>
      <c r="E308" s="64"/>
      <c r="F308" s="173" t="s">
        <v>501</v>
      </c>
      <c r="G308" s="92"/>
      <c r="H308" s="90" t="s">
        <v>502</v>
      </c>
      <c r="I308" s="96"/>
      <c r="J308" s="139"/>
      <c r="K308" s="123"/>
      <c r="L308" s="96"/>
      <c r="M308" s="96"/>
      <c r="N308" s="217"/>
      <c r="O308" s="220"/>
      <c r="P308" s="220"/>
      <c r="Q308" s="220"/>
      <c r="R308" s="221"/>
      <c r="S308" s="248">
        <f t="shared" si="8"/>
        <v>0</v>
      </c>
      <c r="T308" s="324">
        <f t="shared" si="9"/>
        <v>0</v>
      </c>
    </row>
    <row r="309" spans="1:20" ht="9.75" hidden="1" customHeight="1">
      <c r="A309" s="63"/>
      <c r="B309" s="64"/>
      <c r="C309" s="65"/>
      <c r="D309" s="64"/>
      <c r="E309" s="64"/>
      <c r="F309" s="216" t="s">
        <v>503</v>
      </c>
      <c r="G309" s="92"/>
      <c r="H309" s="90" t="s">
        <v>504</v>
      </c>
      <c r="I309" s="96"/>
      <c r="J309" s="139"/>
      <c r="K309" s="123"/>
      <c r="L309" s="96"/>
      <c r="M309" s="96"/>
      <c r="N309" s="217"/>
      <c r="O309" s="220"/>
      <c r="P309" s="220"/>
      <c r="Q309" s="220"/>
      <c r="R309" s="221"/>
      <c r="S309" s="248">
        <f t="shared" si="8"/>
        <v>0</v>
      </c>
      <c r="T309" s="324">
        <f t="shared" si="9"/>
        <v>0</v>
      </c>
    </row>
    <row r="310" spans="1:20" ht="45.75" customHeight="1">
      <c r="A310" s="63"/>
      <c r="B310" s="64"/>
      <c r="C310" s="65"/>
      <c r="D310" s="64"/>
      <c r="E310" s="64"/>
      <c r="F310" s="177" t="s">
        <v>483</v>
      </c>
      <c r="G310" s="92"/>
      <c r="H310" s="90" t="s">
        <v>484</v>
      </c>
      <c r="I310" s="96">
        <v>27817524.109999999</v>
      </c>
      <c r="J310" s="128" t="s">
        <v>683</v>
      </c>
      <c r="K310" s="123" t="s">
        <v>434</v>
      </c>
      <c r="L310" s="96">
        <v>42421733.670000002</v>
      </c>
      <c r="M310" s="96">
        <v>39405000</v>
      </c>
      <c r="N310" s="217">
        <v>39914000</v>
      </c>
      <c r="O310" s="220"/>
      <c r="P310" s="220"/>
      <c r="Q310" s="220"/>
      <c r="R310" s="221">
        <v>42744400</v>
      </c>
      <c r="S310" s="248">
        <f t="shared" si="8"/>
        <v>11587475.890000001</v>
      </c>
      <c r="T310" s="324">
        <f t="shared" si="9"/>
        <v>-3016733.6700000018</v>
      </c>
    </row>
    <row r="311" spans="1:20" ht="42" customHeight="1">
      <c r="A311" s="63"/>
      <c r="B311" s="64"/>
      <c r="C311" s="65"/>
      <c r="D311" s="64"/>
      <c r="E311" s="64"/>
      <c r="F311" s="177" t="s">
        <v>486</v>
      </c>
      <c r="G311" s="92"/>
      <c r="H311" s="90" t="s">
        <v>487</v>
      </c>
      <c r="I311" s="96">
        <v>1112621.31</v>
      </c>
      <c r="J311" s="228" t="s">
        <v>684</v>
      </c>
      <c r="K311" s="123" t="s">
        <v>438</v>
      </c>
      <c r="L311" s="96">
        <v>1098000</v>
      </c>
      <c r="M311" s="96">
        <v>250000</v>
      </c>
      <c r="N311" s="217">
        <v>250000</v>
      </c>
      <c r="O311" s="220"/>
      <c r="P311" s="220"/>
      <c r="Q311" s="220"/>
      <c r="R311" s="221">
        <v>250000</v>
      </c>
      <c r="S311" s="248">
        <f t="shared" si="8"/>
        <v>-862621.31</v>
      </c>
      <c r="T311" s="324">
        <f t="shared" si="9"/>
        <v>-848000</v>
      </c>
    </row>
    <row r="312" spans="1:20" ht="27.75" customHeight="1">
      <c r="A312" s="63"/>
      <c r="B312" s="64"/>
      <c r="C312" s="65"/>
      <c r="D312" s="64"/>
      <c r="E312" s="64"/>
      <c r="F312" s="177" t="s">
        <v>493</v>
      </c>
      <c r="G312" s="92"/>
      <c r="H312" s="90" t="s">
        <v>494</v>
      </c>
      <c r="I312" s="96">
        <v>960000</v>
      </c>
      <c r="J312" s="228" t="s">
        <v>493</v>
      </c>
      <c r="K312" s="123" t="s">
        <v>685</v>
      </c>
      <c r="L312" s="96">
        <v>2500000</v>
      </c>
      <c r="M312" s="96">
        <v>288000</v>
      </c>
      <c r="N312" s="217">
        <v>150000</v>
      </c>
      <c r="O312" s="220"/>
      <c r="P312" s="220"/>
      <c r="Q312" s="220"/>
      <c r="R312" s="221">
        <v>150000</v>
      </c>
      <c r="S312" s="248">
        <f t="shared" si="8"/>
        <v>-672000</v>
      </c>
      <c r="T312" s="324">
        <f t="shared" si="9"/>
        <v>-2212000</v>
      </c>
    </row>
    <row r="313" spans="1:20" ht="33" customHeight="1">
      <c r="A313" s="63"/>
      <c r="B313" s="64"/>
      <c r="C313" s="65"/>
      <c r="D313" s="64"/>
      <c r="E313" s="64"/>
      <c r="F313" s="152" t="s">
        <v>33</v>
      </c>
      <c r="G313" s="92"/>
      <c r="H313" s="90" t="s">
        <v>33</v>
      </c>
      <c r="I313" s="96">
        <v>0</v>
      </c>
      <c r="J313" s="228" t="s">
        <v>501</v>
      </c>
      <c r="K313" s="123" t="s">
        <v>686</v>
      </c>
      <c r="L313" s="96">
        <v>2338473.81</v>
      </c>
      <c r="M313" s="96">
        <v>2391851.2200000002</v>
      </c>
      <c r="N313" s="217">
        <v>2419528.4</v>
      </c>
      <c r="O313" s="220"/>
      <c r="P313" s="220"/>
      <c r="Q313" s="220"/>
      <c r="R313" s="221">
        <v>2419528.4</v>
      </c>
      <c r="S313" s="248">
        <f t="shared" si="8"/>
        <v>2391851.2200000002</v>
      </c>
      <c r="T313" s="324">
        <f t="shared" si="9"/>
        <v>53377.410000000149</v>
      </c>
    </row>
    <row r="314" spans="1:20" ht="33" customHeight="1">
      <c r="A314" s="63"/>
      <c r="B314" s="64"/>
      <c r="C314" s="65"/>
      <c r="D314" s="64"/>
      <c r="E314" s="64"/>
      <c r="F314" s="165" t="s">
        <v>33</v>
      </c>
      <c r="G314" s="93"/>
      <c r="H314" s="129" t="s">
        <v>33</v>
      </c>
      <c r="I314" s="98" t="s">
        <v>33</v>
      </c>
      <c r="J314" s="228" t="s">
        <v>687</v>
      </c>
      <c r="K314" s="123" t="s">
        <v>688</v>
      </c>
      <c r="L314" s="96">
        <v>13416505.93</v>
      </c>
      <c r="M314" s="96">
        <v>300000</v>
      </c>
      <c r="N314" s="217" t="s">
        <v>33</v>
      </c>
      <c r="O314" s="220"/>
      <c r="P314" s="220"/>
      <c r="Q314" s="220"/>
      <c r="R314" s="315" t="s">
        <v>33</v>
      </c>
      <c r="S314" s="248">
        <v>0</v>
      </c>
      <c r="T314" s="324">
        <f t="shared" si="9"/>
        <v>-13116505.93</v>
      </c>
    </row>
    <row r="315" spans="1:20" ht="57" customHeight="1">
      <c r="A315" s="63"/>
      <c r="B315" s="64"/>
      <c r="C315" s="65"/>
      <c r="D315" s="64"/>
      <c r="E315" s="64"/>
      <c r="F315" s="165" t="s">
        <v>33</v>
      </c>
      <c r="G315" s="93"/>
      <c r="H315" s="129" t="s">
        <v>33</v>
      </c>
      <c r="I315" s="98" t="s">
        <v>33</v>
      </c>
      <c r="J315" s="228" t="s">
        <v>689</v>
      </c>
      <c r="K315" s="123" t="s">
        <v>690</v>
      </c>
      <c r="L315" s="96">
        <v>607870</v>
      </c>
      <c r="M315" s="96">
        <v>100000</v>
      </c>
      <c r="N315" s="217" t="s">
        <v>33</v>
      </c>
      <c r="O315" s="220"/>
      <c r="P315" s="220"/>
      <c r="Q315" s="220"/>
      <c r="R315" s="315" t="s">
        <v>33</v>
      </c>
      <c r="S315" s="248">
        <v>0</v>
      </c>
      <c r="T315" s="324">
        <f t="shared" si="9"/>
        <v>-507870</v>
      </c>
    </row>
    <row r="316" spans="1:20" s="297" customFormat="1" ht="47.25" customHeight="1">
      <c r="A316" s="63"/>
      <c r="B316" s="64"/>
      <c r="C316" s="65"/>
      <c r="D316" s="64"/>
      <c r="E316" s="64"/>
      <c r="F316" s="165" t="s">
        <v>33</v>
      </c>
      <c r="G316" s="93"/>
      <c r="H316" s="129" t="s">
        <v>33</v>
      </c>
      <c r="I316" s="98" t="s">
        <v>33</v>
      </c>
      <c r="J316" s="228" t="s">
        <v>763</v>
      </c>
      <c r="K316" s="123" t="s">
        <v>764</v>
      </c>
      <c r="L316" s="96">
        <v>343562.56</v>
      </c>
      <c r="M316" s="311" t="s">
        <v>33</v>
      </c>
      <c r="N316" s="217" t="s">
        <v>33</v>
      </c>
      <c r="O316" s="220"/>
      <c r="P316" s="220"/>
      <c r="Q316" s="220"/>
      <c r="R316" s="315" t="s">
        <v>33</v>
      </c>
      <c r="S316" s="248">
        <v>0</v>
      </c>
      <c r="T316" s="324">
        <v>0</v>
      </c>
    </row>
    <row r="317" spans="1:20" s="299" customFormat="1" ht="47.25" customHeight="1">
      <c r="A317" s="63"/>
      <c r="B317" s="64"/>
      <c r="C317" s="65"/>
      <c r="D317" s="64"/>
      <c r="E317" s="64"/>
      <c r="F317" s="165" t="s">
        <v>33</v>
      </c>
      <c r="G317" s="93"/>
      <c r="H317" s="129" t="s">
        <v>33</v>
      </c>
      <c r="I317" s="98" t="s">
        <v>33</v>
      </c>
      <c r="J317" s="228" t="s">
        <v>775</v>
      </c>
      <c r="K317" s="123" t="s">
        <v>774</v>
      </c>
      <c r="L317" s="96">
        <v>3551000</v>
      </c>
      <c r="M317" s="311" t="s">
        <v>33</v>
      </c>
      <c r="N317" s="217" t="s">
        <v>33</v>
      </c>
      <c r="O317" s="220"/>
      <c r="P317" s="220"/>
      <c r="Q317" s="220"/>
      <c r="R317" s="315" t="s">
        <v>33</v>
      </c>
      <c r="S317" s="248">
        <v>0</v>
      </c>
      <c r="T317" s="324">
        <v>0</v>
      </c>
    </row>
    <row r="318" spans="1:20" s="1" customFormat="1" ht="59.25" customHeight="1">
      <c r="A318" s="66"/>
      <c r="B318" s="67"/>
      <c r="C318" s="68"/>
      <c r="D318" s="67"/>
      <c r="E318" s="67"/>
      <c r="F318" s="11" t="s">
        <v>505</v>
      </c>
      <c r="G318" s="22"/>
      <c r="H318" s="12" t="s">
        <v>506</v>
      </c>
      <c r="I318" s="81">
        <v>1648287</v>
      </c>
      <c r="J318" s="148" t="s">
        <v>671</v>
      </c>
      <c r="K318" s="122" t="s">
        <v>444</v>
      </c>
      <c r="L318" s="81">
        <v>6702000</v>
      </c>
      <c r="M318" s="81">
        <v>100000</v>
      </c>
      <c r="N318" s="320" t="s">
        <v>33</v>
      </c>
      <c r="O318" s="80"/>
      <c r="P318" s="80"/>
      <c r="Q318" s="80"/>
      <c r="R318" s="322" t="s">
        <v>33</v>
      </c>
      <c r="S318" s="248">
        <f t="shared" si="8"/>
        <v>-1548287</v>
      </c>
      <c r="T318" s="324">
        <f t="shared" si="9"/>
        <v>-6602000</v>
      </c>
    </row>
    <row r="319" spans="1:20" ht="40.5" hidden="1" customHeight="1">
      <c r="A319" s="63"/>
      <c r="B319" s="64"/>
      <c r="C319" s="65"/>
      <c r="D319" s="64"/>
      <c r="E319" s="64"/>
      <c r="F319" s="16" t="s">
        <v>507</v>
      </c>
      <c r="G319" s="22"/>
      <c r="H319" s="15" t="s">
        <v>508</v>
      </c>
      <c r="I319" s="82">
        <f>SUM(I320)</f>
        <v>0</v>
      </c>
      <c r="J319" s="137"/>
      <c r="K319" s="123"/>
      <c r="L319" s="82">
        <f t="shared" ref="L319" si="10">SUM(L320)</f>
        <v>0</v>
      </c>
      <c r="M319" s="82"/>
      <c r="N319" s="166"/>
      <c r="O319" s="80"/>
      <c r="P319" s="80"/>
      <c r="Q319" s="80"/>
      <c r="R319" s="170"/>
      <c r="S319" s="248">
        <f t="shared" si="8"/>
        <v>0</v>
      </c>
      <c r="T319" s="324">
        <f t="shared" si="9"/>
        <v>0</v>
      </c>
    </row>
    <row r="320" spans="1:20" ht="14.25" hidden="1" customHeight="1">
      <c r="A320" s="63"/>
      <c r="B320" s="64"/>
      <c r="C320" s="65"/>
      <c r="D320" s="64"/>
      <c r="E320" s="64"/>
      <c r="F320" s="17" t="s">
        <v>509</v>
      </c>
      <c r="G320" s="22"/>
      <c r="H320" s="15" t="s">
        <v>510</v>
      </c>
      <c r="I320" s="82"/>
      <c r="J320" s="137"/>
      <c r="K320" s="123"/>
      <c r="L320" s="82">
        <v>0</v>
      </c>
      <c r="M320" s="82"/>
      <c r="N320" s="166"/>
      <c r="O320" s="80"/>
      <c r="P320" s="80"/>
      <c r="Q320" s="80"/>
      <c r="R320" s="170"/>
      <c r="S320" s="248">
        <f t="shared" si="8"/>
        <v>0</v>
      </c>
      <c r="T320" s="324">
        <f t="shared" si="9"/>
        <v>0</v>
      </c>
    </row>
    <row r="321" spans="1:20" ht="28.5" hidden="1" customHeight="1">
      <c r="A321" s="63"/>
      <c r="B321" s="64"/>
      <c r="C321" s="65"/>
      <c r="D321" s="64"/>
      <c r="E321" s="64"/>
      <c r="F321" s="69" t="s">
        <v>511</v>
      </c>
      <c r="G321" s="22"/>
      <c r="H321" s="15" t="s">
        <v>512</v>
      </c>
      <c r="I321" s="82">
        <f>SUM(I322)</f>
        <v>0</v>
      </c>
      <c r="J321" s="137"/>
      <c r="K321" s="123"/>
      <c r="L321" s="82"/>
      <c r="M321" s="82"/>
      <c r="N321" s="166"/>
      <c r="O321" s="80"/>
      <c r="P321" s="80"/>
      <c r="Q321" s="80"/>
      <c r="R321" s="170"/>
      <c r="S321" s="248">
        <f t="shared" si="8"/>
        <v>0</v>
      </c>
      <c r="T321" s="324">
        <f t="shared" si="9"/>
        <v>0</v>
      </c>
    </row>
    <row r="322" spans="1:20" ht="21.75" hidden="1" customHeight="1">
      <c r="A322" s="63"/>
      <c r="B322" s="64"/>
      <c r="C322" s="65"/>
      <c r="D322" s="64"/>
      <c r="E322" s="64"/>
      <c r="F322" s="70" t="s">
        <v>513</v>
      </c>
      <c r="G322" s="22"/>
      <c r="H322" s="15" t="s">
        <v>514</v>
      </c>
      <c r="I322" s="82"/>
      <c r="J322" s="137"/>
      <c r="K322" s="123"/>
      <c r="L322" s="82"/>
      <c r="M322" s="82"/>
      <c r="N322" s="166"/>
      <c r="O322" s="80"/>
      <c r="P322" s="80"/>
      <c r="Q322" s="80"/>
      <c r="R322" s="170"/>
      <c r="S322" s="248">
        <f t="shared" si="8"/>
        <v>0</v>
      </c>
      <c r="T322" s="324">
        <f t="shared" si="9"/>
        <v>0</v>
      </c>
    </row>
    <row r="323" spans="1:20" ht="19.149999999999999" hidden="1" customHeight="1">
      <c r="A323" s="63"/>
      <c r="B323" s="64"/>
      <c r="C323" s="65"/>
      <c r="D323" s="64"/>
      <c r="E323" s="64"/>
      <c r="F323" s="69" t="s">
        <v>515</v>
      </c>
      <c r="G323" s="22"/>
      <c r="H323" s="12" t="s">
        <v>516</v>
      </c>
      <c r="I323" s="81">
        <f>SUM(I324:I326)</f>
        <v>0</v>
      </c>
      <c r="J323" s="160"/>
      <c r="K323" s="122"/>
      <c r="L323" s="81">
        <f>SUM(L324:L326)</f>
        <v>0</v>
      </c>
      <c r="M323" s="81"/>
      <c r="N323" s="166"/>
      <c r="O323" s="80"/>
      <c r="P323" s="80"/>
      <c r="Q323" s="80"/>
      <c r="R323" s="170"/>
      <c r="S323" s="248">
        <f t="shared" si="8"/>
        <v>0</v>
      </c>
      <c r="T323" s="324">
        <f t="shared" si="9"/>
        <v>0</v>
      </c>
    </row>
    <row r="324" spans="1:20" ht="24.6" hidden="1" customHeight="1">
      <c r="A324" s="63"/>
      <c r="B324" s="64"/>
      <c r="C324" s="65"/>
      <c r="D324" s="64"/>
      <c r="E324" s="64"/>
      <c r="F324" s="71" t="s">
        <v>517</v>
      </c>
      <c r="G324" s="22"/>
      <c r="H324" s="15" t="s">
        <v>518</v>
      </c>
      <c r="I324" s="82">
        <v>0</v>
      </c>
      <c r="J324" s="137"/>
      <c r="K324" s="123"/>
      <c r="L324" s="82"/>
      <c r="M324" s="82"/>
      <c r="N324" s="166"/>
      <c r="O324" s="80"/>
      <c r="P324" s="80"/>
      <c r="Q324" s="80"/>
      <c r="R324" s="170"/>
      <c r="S324" s="248">
        <f t="shared" si="8"/>
        <v>0</v>
      </c>
      <c r="T324" s="324">
        <f t="shared" si="9"/>
        <v>0</v>
      </c>
    </row>
    <row r="325" spans="1:20" ht="26.45" hidden="1" customHeight="1">
      <c r="A325" s="63"/>
      <c r="B325" s="64"/>
      <c r="C325" s="65"/>
      <c r="D325" s="64"/>
      <c r="E325" s="64"/>
      <c r="F325" s="72" t="s">
        <v>519</v>
      </c>
      <c r="G325" s="22"/>
      <c r="H325" s="15" t="s">
        <v>520</v>
      </c>
      <c r="I325" s="82">
        <v>0</v>
      </c>
      <c r="J325" s="160"/>
      <c r="K325" s="122"/>
      <c r="L325" s="82">
        <v>0</v>
      </c>
      <c r="M325" s="82"/>
      <c r="N325" s="166"/>
      <c r="O325" s="80"/>
      <c r="P325" s="80"/>
      <c r="Q325" s="80"/>
      <c r="R325" s="170"/>
      <c r="S325" s="248">
        <f t="shared" si="8"/>
        <v>0</v>
      </c>
      <c r="T325" s="324">
        <f t="shared" si="9"/>
        <v>0</v>
      </c>
    </row>
    <row r="326" spans="1:20" ht="31.15" hidden="1" customHeight="1">
      <c r="A326" s="63"/>
      <c r="B326" s="64"/>
      <c r="C326" s="65"/>
      <c r="D326" s="64"/>
      <c r="E326" s="64"/>
      <c r="F326" s="72" t="s">
        <v>521</v>
      </c>
      <c r="G326" s="22"/>
      <c r="H326" s="15" t="s">
        <v>522</v>
      </c>
      <c r="I326" s="82">
        <v>0</v>
      </c>
      <c r="J326" s="137"/>
      <c r="K326" s="123"/>
      <c r="L326" s="82">
        <v>0</v>
      </c>
      <c r="M326" s="82"/>
      <c r="N326" s="166"/>
      <c r="O326" s="80"/>
      <c r="P326" s="80"/>
      <c r="Q326" s="80"/>
      <c r="R326" s="170"/>
      <c r="S326" s="248">
        <f t="shared" si="8"/>
        <v>0</v>
      </c>
      <c r="T326" s="324">
        <f t="shared" si="9"/>
        <v>0</v>
      </c>
    </row>
    <row r="327" spans="1:20" ht="31.15" hidden="1" customHeight="1">
      <c r="A327" s="63"/>
      <c r="B327" s="64"/>
      <c r="C327" s="65"/>
      <c r="D327" s="64"/>
      <c r="E327" s="64"/>
      <c r="F327" s="69" t="s">
        <v>523</v>
      </c>
      <c r="G327" s="22"/>
      <c r="H327" s="15" t="s">
        <v>524</v>
      </c>
      <c r="I327" s="82">
        <f>SUM(I328:I329)</f>
        <v>0</v>
      </c>
      <c r="J327" s="137"/>
      <c r="K327" s="122"/>
      <c r="L327" s="82"/>
      <c r="M327" s="82"/>
      <c r="N327" s="166"/>
      <c r="O327" s="80"/>
      <c r="P327" s="80"/>
      <c r="Q327" s="80"/>
      <c r="R327" s="170"/>
      <c r="S327" s="248">
        <f t="shared" ref="S327:S351" si="11">SUM(M327-I327)</f>
        <v>0</v>
      </c>
      <c r="T327" s="324">
        <f t="shared" ref="T327:T351" si="12">SUM(M327-L327)</f>
        <v>0</v>
      </c>
    </row>
    <row r="328" spans="1:20" ht="22.5" hidden="1" customHeight="1">
      <c r="A328" s="63"/>
      <c r="B328" s="64"/>
      <c r="C328" s="65"/>
      <c r="D328" s="64"/>
      <c r="E328" s="64"/>
      <c r="F328" s="72" t="s">
        <v>525</v>
      </c>
      <c r="G328" s="22"/>
      <c r="H328" s="15" t="s">
        <v>526</v>
      </c>
      <c r="I328" s="82"/>
      <c r="J328" s="137"/>
      <c r="K328" s="123"/>
      <c r="L328" s="82"/>
      <c r="M328" s="82"/>
      <c r="N328" s="166"/>
      <c r="O328" s="80"/>
      <c r="P328" s="80"/>
      <c r="Q328" s="80"/>
      <c r="R328" s="170"/>
      <c r="S328" s="248">
        <f t="shared" si="11"/>
        <v>0</v>
      </c>
      <c r="T328" s="324">
        <f t="shared" si="12"/>
        <v>0</v>
      </c>
    </row>
    <row r="329" spans="1:20" ht="22.9" hidden="1" customHeight="1">
      <c r="A329" s="63"/>
      <c r="B329" s="64"/>
      <c r="C329" s="65"/>
      <c r="D329" s="64"/>
      <c r="E329" s="64"/>
      <c r="F329" s="73" t="s">
        <v>527</v>
      </c>
      <c r="G329" s="41"/>
      <c r="H329" s="25" t="s">
        <v>528</v>
      </c>
      <c r="I329" s="82">
        <v>0</v>
      </c>
      <c r="J329" s="137"/>
      <c r="K329" s="122"/>
      <c r="L329" s="82"/>
      <c r="M329" s="82"/>
      <c r="N329" s="166"/>
      <c r="O329" s="80"/>
      <c r="P329" s="80"/>
      <c r="Q329" s="80"/>
      <c r="R329" s="170"/>
      <c r="S329" s="248">
        <f t="shared" si="11"/>
        <v>0</v>
      </c>
      <c r="T329" s="324">
        <f t="shared" si="12"/>
        <v>0</v>
      </c>
    </row>
    <row r="330" spans="1:20" s="1" customFormat="1" ht="53.25" hidden="1" customHeight="1">
      <c r="A330" s="66"/>
      <c r="B330" s="67"/>
      <c r="C330" s="68"/>
      <c r="D330" s="67"/>
      <c r="E330" s="67"/>
      <c r="F330" s="157" t="s">
        <v>655</v>
      </c>
      <c r="G330" s="22"/>
      <c r="H330" s="129" t="s">
        <v>529</v>
      </c>
      <c r="I330" s="81">
        <f>SUM(I331+I333+I335+I338+I339)</f>
        <v>0</v>
      </c>
      <c r="J330" s="148"/>
      <c r="K330" s="122"/>
      <c r="L330" s="81">
        <f>SUM(L331+L333+L335)</f>
        <v>0</v>
      </c>
      <c r="M330" s="81"/>
      <c r="N330" s="166"/>
      <c r="O330" s="85"/>
      <c r="P330" s="85"/>
      <c r="Q330" s="85"/>
      <c r="R330" s="170"/>
      <c r="S330" s="248">
        <f t="shared" si="11"/>
        <v>0</v>
      </c>
      <c r="T330" s="324">
        <f t="shared" si="12"/>
        <v>0</v>
      </c>
    </row>
    <row r="331" spans="1:20" ht="36" hidden="1" customHeight="1">
      <c r="A331" s="63"/>
      <c r="B331" s="64"/>
      <c r="C331" s="65"/>
      <c r="D331" s="64"/>
      <c r="E331" s="64"/>
      <c r="F331" s="75" t="s">
        <v>530</v>
      </c>
      <c r="G331" s="22"/>
      <c r="H331" s="15" t="s">
        <v>531</v>
      </c>
      <c r="I331" s="82">
        <f>SUM(I332)</f>
        <v>0</v>
      </c>
      <c r="J331" s="137"/>
      <c r="K331" s="122"/>
      <c r="L331" s="82"/>
      <c r="M331" s="82"/>
      <c r="N331" s="166"/>
      <c r="O331" s="80"/>
      <c r="P331" s="80"/>
      <c r="Q331" s="80"/>
      <c r="R331" s="170"/>
      <c r="S331" s="248">
        <f t="shared" si="11"/>
        <v>0</v>
      </c>
      <c r="T331" s="324">
        <f t="shared" si="12"/>
        <v>0</v>
      </c>
    </row>
    <row r="332" spans="1:20" ht="36" hidden="1" customHeight="1">
      <c r="A332" s="63"/>
      <c r="B332" s="64"/>
      <c r="C332" s="65"/>
      <c r="D332" s="64"/>
      <c r="E332" s="64"/>
      <c r="F332" s="72" t="s">
        <v>532</v>
      </c>
      <c r="G332" s="22"/>
      <c r="H332" s="15" t="s">
        <v>533</v>
      </c>
      <c r="I332" s="82">
        <v>0</v>
      </c>
      <c r="J332" s="137"/>
      <c r="K332" s="122"/>
      <c r="L332" s="82"/>
      <c r="M332" s="82"/>
      <c r="N332" s="166"/>
      <c r="O332" s="80"/>
      <c r="P332" s="80"/>
      <c r="Q332" s="80"/>
      <c r="R332" s="170"/>
      <c r="S332" s="248">
        <f t="shared" si="11"/>
        <v>0</v>
      </c>
      <c r="T332" s="324">
        <f t="shared" si="12"/>
        <v>0</v>
      </c>
    </row>
    <row r="333" spans="1:20" ht="70.150000000000006" hidden="1" customHeight="1">
      <c r="A333" s="63"/>
      <c r="B333" s="64"/>
      <c r="C333" s="65"/>
      <c r="D333" s="64"/>
      <c r="E333" s="64"/>
      <c r="F333" s="75" t="s">
        <v>534</v>
      </c>
      <c r="G333" s="22"/>
      <c r="H333" s="15" t="s">
        <v>535</v>
      </c>
      <c r="I333" s="82">
        <f>SUM(I334)</f>
        <v>0</v>
      </c>
      <c r="J333" s="137"/>
      <c r="K333" s="122"/>
      <c r="L333" s="82"/>
      <c r="M333" s="82"/>
      <c r="N333" s="166"/>
      <c r="O333" s="80"/>
      <c r="P333" s="80"/>
      <c r="Q333" s="80"/>
      <c r="R333" s="170"/>
      <c r="S333" s="248">
        <f t="shared" si="11"/>
        <v>0</v>
      </c>
      <c r="T333" s="324">
        <f t="shared" si="12"/>
        <v>0</v>
      </c>
    </row>
    <row r="334" spans="1:20" ht="34.9" hidden="1" customHeight="1">
      <c r="A334" s="63"/>
      <c r="B334" s="64"/>
      <c r="C334" s="65"/>
      <c r="D334" s="64"/>
      <c r="E334" s="64"/>
      <c r="F334" s="72" t="s">
        <v>536</v>
      </c>
      <c r="G334" s="22"/>
      <c r="H334" s="15" t="s">
        <v>537</v>
      </c>
      <c r="I334" s="82">
        <v>0</v>
      </c>
      <c r="J334" s="137"/>
      <c r="K334" s="122"/>
      <c r="L334" s="82"/>
      <c r="M334" s="82"/>
      <c r="N334" s="166"/>
      <c r="O334" s="80"/>
      <c r="P334" s="80"/>
      <c r="Q334" s="80"/>
      <c r="R334" s="170"/>
      <c r="S334" s="248">
        <f t="shared" si="11"/>
        <v>0</v>
      </c>
      <c r="T334" s="324">
        <f t="shared" si="12"/>
        <v>0</v>
      </c>
    </row>
    <row r="335" spans="1:20" ht="70.150000000000006" hidden="1" customHeight="1">
      <c r="A335" s="63"/>
      <c r="B335" s="64"/>
      <c r="C335" s="65"/>
      <c r="D335" s="64"/>
      <c r="E335" s="64"/>
      <c r="F335" s="75" t="s">
        <v>538</v>
      </c>
      <c r="G335" s="22"/>
      <c r="H335" s="15" t="s">
        <v>539</v>
      </c>
      <c r="I335" s="82">
        <f>SUM(I336)</f>
        <v>0</v>
      </c>
      <c r="J335" s="137"/>
      <c r="K335" s="122"/>
      <c r="L335" s="82"/>
      <c r="M335" s="82"/>
      <c r="N335" s="166"/>
      <c r="O335" s="80"/>
      <c r="P335" s="80"/>
      <c r="Q335" s="80"/>
      <c r="R335" s="170"/>
      <c r="S335" s="248">
        <f t="shared" si="11"/>
        <v>0</v>
      </c>
      <c r="T335" s="324">
        <f t="shared" si="12"/>
        <v>0</v>
      </c>
    </row>
    <row r="336" spans="1:20" ht="52.15" hidden="1" customHeight="1">
      <c r="A336" s="63"/>
      <c r="B336" s="64"/>
      <c r="C336" s="65"/>
      <c r="D336" s="64"/>
      <c r="E336" s="64"/>
      <c r="F336" s="72" t="s">
        <v>540</v>
      </c>
      <c r="G336" s="22"/>
      <c r="H336" s="15" t="s">
        <v>541</v>
      </c>
      <c r="I336" s="82">
        <v>0</v>
      </c>
      <c r="J336" s="137"/>
      <c r="K336" s="122"/>
      <c r="L336" s="82"/>
      <c r="M336" s="82"/>
      <c r="N336" s="166"/>
      <c r="O336" s="80"/>
      <c r="P336" s="80"/>
      <c r="Q336" s="80"/>
      <c r="R336" s="170"/>
      <c r="S336" s="248">
        <f t="shared" si="11"/>
        <v>0</v>
      </c>
      <c r="T336" s="324">
        <f t="shared" si="12"/>
        <v>0</v>
      </c>
    </row>
    <row r="337" spans="1:20" ht="31.15" hidden="1" customHeight="1">
      <c r="A337" s="63"/>
      <c r="B337" s="64"/>
      <c r="C337" s="65"/>
      <c r="D337" s="64"/>
      <c r="E337" s="64"/>
      <c r="F337" s="75" t="s">
        <v>542</v>
      </c>
      <c r="G337" s="22"/>
      <c r="H337" s="15" t="s">
        <v>543</v>
      </c>
      <c r="I337" s="82">
        <f>SUM(I338)</f>
        <v>0</v>
      </c>
      <c r="J337" s="137"/>
      <c r="K337" s="122"/>
      <c r="L337" s="82"/>
      <c r="M337" s="82"/>
      <c r="N337" s="166"/>
      <c r="O337" s="80"/>
      <c r="P337" s="80"/>
      <c r="Q337" s="80"/>
      <c r="R337" s="170"/>
      <c r="S337" s="248">
        <f t="shared" si="11"/>
        <v>0</v>
      </c>
      <c r="T337" s="324">
        <f t="shared" si="12"/>
        <v>0</v>
      </c>
    </row>
    <row r="338" spans="1:20" ht="30.6" hidden="1" customHeight="1">
      <c r="A338" s="63"/>
      <c r="B338" s="64"/>
      <c r="C338" s="65"/>
      <c r="D338" s="64"/>
      <c r="E338" s="64"/>
      <c r="F338" s="72" t="s">
        <v>544</v>
      </c>
      <c r="G338" s="22"/>
      <c r="H338" s="15" t="s">
        <v>545</v>
      </c>
      <c r="I338" s="82">
        <v>0</v>
      </c>
      <c r="J338" s="137"/>
      <c r="K338" s="122"/>
      <c r="L338" s="82"/>
      <c r="M338" s="82"/>
      <c r="N338" s="166"/>
      <c r="O338" s="80"/>
      <c r="P338" s="80"/>
      <c r="Q338" s="80"/>
      <c r="R338" s="170"/>
      <c r="S338" s="248">
        <f t="shared" si="11"/>
        <v>0</v>
      </c>
      <c r="T338" s="324">
        <f t="shared" si="12"/>
        <v>0</v>
      </c>
    </row>
    <row r="339" spans="1:20" ht="30.6" hidden="1" customHeight="1">
      <c r="A339" s="63"/>
      <c r="B339" s="64"/>
      <c r="C339" s="65"/>
      <c r="D339" s="64"/>
      <c r="E339" s="64"/>
      <c r="F339" s="99" t="s">
        <v>570</v>
      </c>
      <c r="G339" s="22"/>
      <c r="H339" s="90" t="s">
        <v>571</v>
      </c>
      <c r="I339" s="82">
        <f>SUM(I340)</f>
        <v>0</v>
      </c>
      <c r="J339" s="137"/>
      <c r="K339" s="123"/>
      <c r="L339" s="82"/>
      <c r="M339" s="82"/>
      <c r="N339" s="166"/>
      <c r="O339" s="80"/>
      <c r="P339" s="80"/>
      <c r="Q339" s="80"/>
      <c r="R339" s="170"/>
      <c r="S339" s="248">
        <f t="shared" si="11"/>
        <v>0</v>
      </c>
      <c r="T339" s="324">
        <f t="shared" si="12"/>
        <v>0</v>
      </c>
    </row>
    <row r="340" spans="1:20" ht="50.25" hidden="1" customHeight="1">
      <c r="A340" s="63"/>
      <c r="B340" s="64"/>
      <c r="C340" s="65"/>
      <c r="D340" s="64"/>
      <c r="E340" s="64"/>
      <c r="F340" s="100" t="s">
        <v>572</v>
      </c>
      <c r="G340" s="22"/>
      <c r="H340" s="90" t="s">
        <v>573</v>
      </c>
      <c r="I340" s="82">
        <v>0</v>
      </c>
      <c r="J340" s="137"/>
      <c r="K340" s="123"/>
      <c r="L340" s="82"/>
      <c r="M340" s="82"/>
      <c r="N340" s="166"/>
      <c r="O340" s="80"/>
      <c r="P340" s="80"/>
      <c r="Q340" s="80"/>
      <c r="R340" s="170"/>
      <c r="S340" s="248">
        <f t="shared" si="11"/>
        <v>0</v>
      </c>
      <c r="T340" s="324">
        <f t="shared" si="12"/>
        <v>0</v>
      </c>
    </row>
    <row r="341" spans="1:20" s="1" customFormat="1" ht="44.25" customHeight="1">
      <c r="A341" s="66"/>
      <c r="B341" s="67"/>
      <c r="C341" s="68"/>
      <c r="D341" s="67"/>
      <c r="E341" s="67"/>
      <c r="F341" s="74" t="s">
        <v>546</v>
      </c>
      <c r="G341" s="22"/>
      <c r="H341" s="12" t="s">
        <v>547</v>
      </c>
      <c r="I341" s="81">
        <v>7113787.4500000002</v>
      </c>
      <c r="J341" s="162" t="s">
        <v>677</v>
      </c>
      <c r="K341" s="122" t="s">
        <v>506</v>
      </c>
      <c r="L341" s="98">
        <v>10479012</v>
      </c>
      <c r="M341" s="98">
        <v>5400000</v>
      </c>
      <c r="N341" s="166">
        <v>5400000</v>
      </c>
      <c r="O341" s="85"/>
      <c r="P341" s="85"/>
      <c r="Q341" s="85"/>
      <c r="R341" s="170">
        <v>5400000</v>
      </c>
      <c r="S341" s="248">
        <f t="shared" si="11"/>
        <v>-1713787.4500000002</v>
      </c>
      <c r="T341" s="324">
        <f t="shared" si="12"/>
        <v>-5079012</v>
      </c>
    </row>
    <row r="342" spans="1:20" ht="32.25" hidden="1" customHeight="1">
      <c r="A342" s="63"/>
      <c r="B342" s="64"/>
      <c r="C342" s="65"/>
      <c r="D342" s="64"/>
      <c r="E342" s="64"/>
      <c r="F342" s="72" t="s">
        <v>548</v>
      </c>
      <c r="G342" s="22"/>
      <c r="H342" s="15" t="s">
        <v>549</v>
      </c>
      <c r="I342" s="82">
        <v>0</v>
      </c>
      <c r="J342" s="149"/>
      <c r="K342" s="122"/>
      <c r="L342" s="82"/>
      <c r="M342" s="82"/>
      <c r="N342" s="166"/>
      <c r="O342" s="80"/>
      <c r="P342" s="80"/>
      <c r="Q342" s="80"/>
      <c r="R342" s="170"/>
      <c r="S342" s="248">
        <f t="shared" si="11"/>
        <v>0</v>
      </c>
      <c r="T342" s="324">
        <f t="shared" si="12"/>
        <v>0</v>
      </c>
    </row>
    <row r="343" spans="1:20" ht="36.75" hidden="1" customHeight="1">
      <c r="A343" s="63"/>
      <c r="B343" s="64"/>
      <c r="C343" s="65"/>
      <c r="D343" s="64"/>
      <c r="E343" s="64"/>
      <c r="F343" s="72" t="s">
        <v>550</v>
      </c>
      <c r="G343" s="22"/>
      <c r="H343" s="15" t="s">
        <v>551</v>
      </c>
      <c r="I343" s="82">
        <v>0</v>
      </c>
      <c r="J343" s="149"/>
      <c r="K343" s="122"/>
      <c r="L343" s="82"/>
      <c r="M343" s="82"/>
      <c r="N343" s="166"/>
      <c r="O343" s="80"/>
      <c r="P343" s="80"/>
      <c r="Q343" s="80"/>
      <c r="R343" s="170"/>
      <c r="S343" s="248">
        <f t="shared" si="11"/>
        <v>0</v>
      </c>
      <c r="T343" s="324">
        <f t="shared" si="12"/>
        <v>0</v>
      </c>
    </row>
    <row r="344" spans="1:20" ht="33" hidden="1" customHeight="1">
      <c r="A344" s="63"/>
      <c r="B344" s="64"/>
      <c r="C344" s="65"/>
      <c r="D344" s="64"/>
      <c r="E344" s="64"/>
      <c r="F344" s="72" t="s">
        <v>552</v>
      </c>
      <c r="G344" s="22"/>
      <c r="H344" s="15" t="s">
        <v>553</v>
      </c>
      <c r="I344" s="82">
        <v>0</v>
      </c>
      <c r="J344" s="149"/>
      <c r="K344" s="122"/>
      <c r="L344" s="82"/>
      <c r="M344" s="82"/>
      <c r="N344" s="166"/>
      <c r="O344" s="80"/>
      <c r="P344" s="80"/>
      <c r="Q344" s="80"/>
      <c r="R344" s="170"/>
      <c r="S344" s="248">
        <f t="shared" si="11"/>
        <v>0</v>
      </c>
      <c r="T344" s="324">
        <f t="shared" si="12"/>
        <v>0</v>
      </c>
    </row>
    <row r="345" spans="1:20" s="1" customFormat="1" ht="53.25" customHeight="1">
      <c r="A345" s="66"/>
      <c r="B345" s="67"/>
      <c r="C345" s="68"/>
      <c r="D345" s="67"/>
      <c r="E345" s="67"/>
      <c r="F345" s="74" t="s">
        <v>554</v>
      </c>
      <c r="G345" s="22"/>
      <c r="H345" s="12" t="s">
        <v>555</v>
      </c>
      <c r="I345" s="81">
        <v>60000</v>
      </c>
      <c r="J345" s="148" t="s">
        <v>678</v>
      </c>
      <c r="K345" s="122" t="s">
        <v>529</v>
      </c>
      <c r="L345" s="98">
        <v>120000</v>
      </c>
      <c r="M345" s="98">
        <v>72000</v>
      </c>
      <c r="N345" s="166">
        <v>72000</v>
      </c>
      <c r="O345" s="85"/>
      <c r="P345" s="85"/>
      <c r="Q345" s="85"/>
      <c r="R345" s="170">
        <v>72000</v>
      </c>
      <c r="S345" s="248">
        <f t="shared" si="11"/>
        <v>12000</v>
      </c>
      <c r="T345" s="324">
        <f t="shared" si="12"/>
        <v>-48000</v>
      </c>
    </row>
    <row r="346" spans="1:20" ht="15" hidden="1" customHeight="1">
      <c r="A346" s="63"/>
      <c r="B346" s="64"/>
      <c r="C346" s="65"/>
      <c r="D346" s="64"/>
      <c r="E346" s="64"/>
      <c r="F346" s="70" t="s">
        <v>556</v>
      </c>
      <c r="G346" s="22"/>
      <c r="H346" s="15" t="s">
        <v>557</v>
      </c>
      <c r="I346" s="82">
        <v>0</v>
      </c>
      <c r="J346" s="76"/>
      <c r="K346" s="122"/>
      <c r="L346" s="82"/>
      <c r="M346" s="82"/>
      <c r="N346" s="166"/>
      <c r="O346" s="80"/>
      <c r="P346" s="80"/>
      <c r="Q346" s="80"/>
      <c r="R346" s="170"/>
      <c r="S346" s="248">
        <f t="shared" si="11"/>
        <v>0</v>
      </c>
      <c r="T346" s="324">
        <f t="shared" si="12"/>
        <v>0</v>
      </c>
    </row>
    <row r="347" spans="1:20" s="1" customFormat="1" ht="53.25" customHeight="1">
      <c r="A347" s="66"/>
      <c r="B347" s="67"/>
      <c r="C347" s="68"/>
      <c r="D347" s="67"/>
      <c r="E347" s="67"/>
      <c r="F347" s="312" t="s">
        <v>33</v>
      </c>
      <c r="G347" s="22"/>
      <c r="H347" s="313" t="s">
        <v>33</v>
      </c>
      <c r="I347" s="314" t="s">
        <v>33</v>
      </c>
      <c r="J347" s="148" t="s">
        <v>776</v>
      </c>
      <c r="K347" s="122" t="s">
        <v>547</v>
      </c>
      <c r="L347" s="314" t="s">
        <v>33</v>
      </c>
      <c r="M347" s="98">
        <v>100000</v>
      </c>
      <c r="N347" s="166">
        <v>100000</v>
      </c>
      <c r="O347" s="85"/>
      <c r="P347" s="85"/>
      <c r="Q347" s="85"/>
      <c r="R347" s="170">
        <v>100000</v>
      </c>
      <c r="S347" s="248">
        <v>0</v>
      </c>
      <c r="T347" s="324">
        <v>0</v>
      </c>
    </row>
    <row r="348" spans="1:20" s="1" customFormat="1" ht="58.5" customHeight="1">
      <c r="A348" s="66"/>
      <c r="B348" s="67"/>
      <c r="C348" s="68"/>
      <c r="D348" s="67"/>
      <c r="E348" s="67"/>
      <c r="F348" s="312" t="s">
        <v>33</v>
      </c>
      <c r="G348" s="22"/>
      <c r="H348" s="313" t="s">
        <v>33</v>
      </c>
      <c r="I348" s="314" t="s">
        <v>33</v>
      </c>
      <c r="J348" s="148" t="s">
        <v>779</v>
      </c>
      <c r="K348" s="122" t="s">
        <v>555</v>
      </c>
      <c r="L348" s="314" t="s">
        <v>33</v>
      </c>
      <c r="M348" s="98">
        <v>50000</v>
      </c>
      <c r="N348" s="166">
        <v>50000</v>
      </c>
      <c r="O348" s="85"/>
      <c r="P348" s="85"/>
      <c r="Q348" s="85"/>
      <c r="R348" s="170">
        <v>50000</v>
      </c>
      <c r="S348" s="248">
        <v>0</v>
      </c>
      <c r="T348" s="324">
        <v>0</v>
      </c>
    </row>
    <row r="349" spans="1:20" s="1" customFormat="1" ht="66" customHeight="1">
      <c r="A349" s="66"/>
      <c r="B349" s="67"/>
      <c r="C349" s="68"/>
      <c r="D349" s="67"/>
      <c r="E349" s="67"/>
      <c r="F349" s="312" t="s">
        <v>33</v>
      </c>
      <c r="G349" s="22"/>
      <c r="H349" s="313" t="s">
        <v>33</v>
      </c>
      <c r="I349" s="314" t="s">
        <v>33</v>
      </c>
      <c r="J349" s="148" t="s">
        <v>780</v>
      </c>
      <c r="K349" s="122" t="s">
        <v>777</v>
      </c>
      <c r="L349" s="314" t="s">
        <v>33</v>
      </c>
      <c r="M349" s="98">
        <v>100000</v>
      </c>
      <c r="N349" s="166">
        <v>100000</v>
      </c>
      <c r="O349" s="85"/>
      <c r="P349" s="85"/>
      <c r="Q349" s="85"/>
      <c r="R349" s="170">
        <v>100000</v>
      </c>
      <c r="S349" s="248">
        <v>0</v>
      </c>
      <c r="T349" s="324">
        <v>0</v>
      </c>
    </row>
    <row r="350" spans="1:20" s="1" customFormat="1" ht="53.25" customHeight="1">
      <c r="A350" s="66"/>
      <c r="B350" s="67"/>
      <c r="C350" s="68"/>
      <c r="D350" s="67"/>
      <c r="E350" s="67"/>
      <c r="F350" s="312" t="s">
        <v>33</v>
      </c>
      <c r="G350" s="22"/>
      <c r="H350" s="313" t="s">
        <v>33</v>
      </c>
      <c r="I350" s="314" t="s">
        <v>33</v>
      </c>
      <c r="J350" s="148" t="s">
        <v>781</v>
      </c>
      <c r="K350" s="122" t="s">
        <v>778</v>
      </c>
      <c r="L350" s="314" t="s">
        <v>33</v>
      </c>
      <c r="M350" s="98">
        <v>1000000</v>
      </c>
      <c r="N350" s="166">
        <v>1000000</v>
      </c>
      <c r="O350" s="85"/>
      <c r="P350" s="85"/>
      <c r="Q350" s="85"/>
      <c r="R350" s="170">
        <v>1000000</v>
      </c>
      <c r="S350" s="248">
        <v>0</v>
      </c>
      <c r="T350" s="324">
        <v>0</v>
      </c>
    </row>
    <row r="351" spans="1:20" s="1" customFormat="1" ht="15" customHeight="1">
      <c r="A351" s="66"/>
      <c r="B351" s="67"/>
      <c r="C351" s="68"/>
      <c r="D351" s="67"/>
      <c r="E351" s="67"/>
      <c r="F351" s="16" t="s">
        <v>558</v>
      </c>
      <c r="G351" s="22" t="s">
        <v>14</v>
      </c>
      <c r="H351" s="15"/>
      <c r="I351" s="88">
        <f>SUM(I6,I17,I69,I104,I156,I183,I192,I202,I226,I244,I253,I267,I279,I318,I330,I341,I345)</f>
        <v>704638711.00999999</v>
      </c>
      <c r="J351" s="298" t="s">
        <v>558</v>
      </c>
      <c r="K351" s="122"/>
      <c r="L351" s="88">
        <f>SUM(L6+L17+L69+L104+L156+L183+L191+L202+L225+L226+L244+L253+L267+L279+L318+L341+L345)</f>
        <v>1048667251.4699999</v>
      </c>
      <c r="M351" s="88">
        <f>SUM(M6+M17+M69+M104+M156+M183+M191+M202+M225+M226+M244+M253+M267+M279+M318+M341+M345+M347+M348+M349+M350)</f>
        <v>844416576.03000021</v>
      </c>
      <c r="N351" s="166">
        <f>SUM(N6+N17+N69+N104+N156+N183+N191+N202+N225+N226+N244+N253+N267+N279+N341+N345+N347+N348+N349+N350)</f>
        <v>865426610.09000015</v>
      </c>
      <c r="O351" s="166">
        <f t="shared" ref="O351:R351" si="13">SUM(O6+O17+O69+O104+O156+O183+O191+O202+O225+O226+O244+O253+O267+O279+O341+O345+O347+O348+O349+O350)</f>
        <v>0</v>
      </c>
      <c r="P351" s="166">
        <f t="shared" si="13"/>
        <v>0</v>
      </c>
      <c r="Q351" s="166">
        <f t="shared" si="13"/>
        <v>0</v>
      </c>
      <c r="R351" s="166">
        <f t="shared" si="13"/>
        <v>897581354.22000015</v>
      </c>
      <c r="S351" s="248">
        <f t="shared" si="11"/>
        <v>139777865.02000022</v>
      </c>
      <c r="T351" s="324">
        <f t="shared" si="12"/>
        <v>-204250675.4399997</v>
      </c>
    </row>
    <row r="352" spans="1:20" ht="26.25" hidden="1">
      <c r="F352" s="255" t="s">
        <v>693</v>
      </c>
      <c r="G352" s="256"/>
      <c r="H352" s="257" t="s">
        <v>694</v>
      </c>
      <c r="I352" s="98"/>
      <c r="J352" s="255" t="s">
        <v>693</v>
      </c>
      <c r="K352" s="257" t="s">
        <v>694</v>
      </c>
      <c r="L352" s="261"/>
      <c r="M352" s="261"/>
      <c r="N352" s="166"/>
      <c r="O352" s="85"/>
      <c r="P352" s="85"/>
      <c r="Q352" s="85"/>
      <c r="R352" s="170"/>
      <c r="S352" s="248"/>
      <c r="T352" s="249"/>
    </row>
    <row r="353" spans="6:20" ht="26.25" hidden="1">
      <c r="F353" s="255" t="s">
        <v>695</v>
      </c>
      <c r="G353" s="256"/>
      <c r="H353" s="257" t="s">
        <v>696</v>
      </c>
      <c r="I353" s="98"/>
      <c r="J353" s="255" t="s">
        <v>695</v>
      </c>
      <c r="K353" s="257" t="s">
        <v>696</v>
      </c>
      <c r="L353" s="261"/>
      <c r="M353" s="261"/>
      <c r="N353" s="166"/>
      <c r="O353" s="85"/>
      <c r="P353" s="85"/>
      <c r="Q353" s="85"/>
      <c r="R353" s="170"/>
      <c r="S353" s="248"/>
      <c r="T353" s="249"/>
    </row>
    <row r="354" spans="6:20" hidden="1">
      <c r="F354" s="255" t="s">
        <v>697</v>
      </c>
      <c r="G354" s="256"/>
      <c r="H354" s="257" t="s">
        <v>698</v>
      </c>
      <c r="I354" s="258"/>
      <c r="J354" s="255" t="s">
        <v>697</v>
      </c>
      <c r="K354" s="257" t="s">
        <v>698</v>
      </c>
      <c r="L354" s="261"/>
      <c r="M354" s="261"/>
      <c r="N354" s="166"/>
      <c r="O354" s="85"/>
      <c r="P354" s="85"/>
      <c r="Q354" s="85"/>
      <c r="R354" s="170"/>
      <c r="S354" s="248"/>
      <c r="T354" s="249"/>
    </row>
    <row r="355" spans="6:20" hidden="1">
      <c r="F355" s="142" t="s">
        <v>699</v>
      </c>
      <c r="G355" s="256"/>
      <c r="H355" s="259" t="s">
        <v>700</v>
      </c>
      <c r="I355" s="201"/>
      <c r="J355" s="293" t="s">
        <v>33</v>
      </c>
      <c r="K355" s="295" t="s">
        <v>33</v>
      </c>
      <c r="L355" s="293"/>
      <c r="M355" s="293"/>
      <c r="N355" s="217"/>
      <c r="O355" s="270"/>
      <c r="P355" s="270"/>
      <c r="Q355" s="270"/>
      <c r="R355" s="217"/>
      <c r="S355" s="254"/>
      <c r="T355" s="251"/>
    </row>
    <row r="356" spans="6:20" hidden="1">
      <c r="F356" s="288" t="s">
        <v>741</v>
      </c>
      <c r="G356" s="243"/>
      <c r="H356" s="289" t="s">
        <v>742</v>
      </c>
      <c r="I356" s="201"/>
      <c r="J356" s="142" t="s">
        <v>741</v>
      </c>
      <c r="K356" s="263" t="s">
        <v>742</v>
      </c>
      <c r="L356" s="275"/>
      <c r="M356" s="275"/>
      <c r="N356" s="217"/>
      <c r="O356" s="270"/>
      <c r="P356" s="270"/>
      <c r="Q356" s="270"/>
      <c r="R356" s="221"/>
      <c r="S356" s="250"/>
      <c r="T356" s="251"/>
    </row>
    <row r="357" spans="6:20" ht="24.75" hidden="1">
      <c r="F357" s="142" t="s">
        <v>466</v>
      </c>
      <c r="G357" s="256"/>
      <c r="H357" s="259" t="s">
        <v>701</v>
      </c>
      <c r="I357" s="201"/>
      <c r="J357" s="294" t="s">
        <v>33</v>
      </c>
      <c r="K357" s="266" t="s">
        <v>33</v>
      </c>
      <c r="L357" s="291"/>
      <c r="M357" s="291"/>
      <c r="N357" s="217"/>
      <c r="O357" s="270"/>
      <c r="P357" s="270"/>
      <c r="Q357" s="270"/>
      <c r="R357" s="217"/>
      <c r="S357" s="254"/>
      <c r="T357" s="251"/>
    </row>
    <row r="358" spans="6:20" ht="24.75" hidden="1">
      <c r="F358" s="158" t="s">
        <v>33</v>
      </c>
      <c r="G358" s="256"/>
      <c r="H358" s="259" t="s">
        <v>33</v>
      </c>
      <c r="I358" s="241"/>
      <c r="J358" s="142" t="s">
        <v>743</v>
      </c>
      <c r="K358" s="266" t="s">
        <v>744</v>
      </c>
      <c r="L358" s="272"/>
      <c r="M358" s="272"/>
      <c r="N358" s="217"/>
      <c r="O358" s="270"/>
      <c r="P358" s="270"/>
      <c r="Q358" s="270"/>
      <c r="R358" s="217"/>
      <c r="S358" s="250"/>
      <c r="T358" s="251"/>
    </row>
    <row r="359" spans="6:20" hidden="1">
      <c r="F359" s="142" t="s">
        <v>702</v>
      </c>
      <c r="G359" s="256"/>
      <c r="H359" s="259" t="s">
        <v>703</v>
      </c>
      <c r="I359" s="201"/>
      <c r="J359" s="142" t="s">
        <v>702</v>
      </c>
      <c r="K359" s="263" t="s">
        <v>703</v>
      </c>
      <c r="L359" s="272"/>
      <c r="M359" s="272"/>
      <c r="N359" s="217"/>
      <c r="O359" s="270"/>
      <c r="P359" s="270"/>
      <c r="Q359" s="270"/>
      <c r="R359" s="221"/>
      <c r="S359" s="250"/>
      <c r="T359" s="251"/>
    </row>
    <row r="360" spans="6:20" hidden="1">
      <c r="F360" s="142" t="s">
        <v>704</v>
      </c>
      <c r="G360" s="256"/>
      <c r="H360" s="259" t="s">
        <v>705</v>
      </c>
      <c r="I360" s="201"/>
      <c r="J360" s="142" t="s">
        <v>704</v>
      </c>
      <c r="K360" s="263" t="s">
        <v>705</v>
      </c>
      <c r="L360" s="272"/>
      <c r="M360" s="272"/>
      <c r="N360" s="217"/>
      <c r="O360" s="270"/>
      <c r="P360" s="270"/>
      <c r="Q360" s="270"/>
      <c r="R360" s="221"/>
      <c r="S360" s="250"/>
      <c r="T360" s="251"/>
    </row>
    <row r="361" spans="6:20" hidden="1">
      <c r="F361" s="142" t="s">
        <v>706</v>
      </c>
      <c r="G361" s="256"/>
      <c r="H361" s="259" t="s">
        <v>707</v>
      </c>
      <c r="I361" s="201"/>
      <c r="J361" s="142" t="s">
        <v>706</v>
      </c>
      <c r="K361" s="263" t="s">
        <v>707</v>
      </c>
      <c r="L361" s="272"/>
      <c r="M361" s="272"/>
      <c r="N361" s="217"/>
      <c r="O361" s="270"/>
      <c r="P361" s="270"/>
      <c r="Q361" s="270"/>
      <c r="R361" s="221"/>
      <c r="S361" s="250"/>
      <c r="T361" s="251"/>
    </row>
    <row r="362" spans="6:20" hidden="1">
      <c r="F362" s="142" t="s">
        <v>708</v>
      </c>
      <c r="G362" s="256"/>
      <c r="H362" s="259" t="s">
        <v>709</v>
      </c>
      <c r="I362" s="201"/>
      <c r="J362" s="268" t="s">
        <v>745</v>
      </c>
      <c r="K362" s="266" t="s">
        <v>746</v>
      </c>
      <c r="L362" s="272"/>
      <c r="M362" s="272"/>
      <c r="N362" s="217"/>
      <c r="O362" s="270"/>
      <c r="P362" s="270"/>
      <c r="Q362" s="270"/>
      <c r="R362" s="221"/>
      <c r="S362" s="250"/>
      <c r="T362" s="251"/>
    </row>
    <row r="363" spans="6:20" ht="24.75" hidden="1">
      <c r="F363" s="142" t="s">
        <v>757</v>
      </c>
      <c r="G363" s="256"/>
      <c r="H363" s="259" t="s">
        <v>758</v>
      </c>
      <c r="I363" s="201"/>
      <c r="J363" s="290" t="s">
        <v>33</v>
      </c>
      <c r="K363" s="266" t="s">
        <v>33</v>
      </c>
      <c r="L363" s="291"/>
      <c r="M363" s="291"/>
      <c r="N363" s="217"/>
      <c r="O363" s="270"/>
      <c r="P363" s="270"/>
      <c r="Q363" s="270"/>
      <c r="R363" s="217"/>
      <c r="S363" s="292"/>
      <c r="T363" s="251"/>
    </row>
    <row r="364" spans="6:20" ht="24.75" hidden="1">
      <c r="F364" s="142" t="s">
        <v>710</v>
      </c>
      <c r="G364" s="256"/>
      <c r="H364" s="259" t="s">
        <v>711</v>
      </c>
      <c r="I364" s="201"/>
      <c r="J364" s="267"/>
      <c r="K364" s="264"/>
      <c r="L364" s="265"/>
      <c r="M364" s="265"/>
      <c r="N364" s="217"/>
      <c r="O364" s="270"/>
      <c r="P364" s="270"/>
      <c r="Q364" s="270"/>
      <c r="R364" s="221"/>
      <c r="S364" s="250"/>
      <c r="T364" s="251"/>
    </row>
    <row r="365" spans="6:20" ht="24.75" hidden="1">
      <c r="F365" s="142" t="s">
        <v>712</v>
      </c>
      <c r="G365" s="256"/>
      <c r="H365" s="259" t="s">
        <v>713</v>
      </c>
      <c r="I365" s="201"/>
      <c r="J365" s="267"/>
      <c r="K365" s="264"/>
      <c r="L365" s="265"/>
      <c r="M365" s="265"/>
      <c r="N365" s="217"/>
      <c r="O365" s="270"/>
      <c r="P365" s="270"/>
      <c r="Q365" s="270"/>
      <c r="R365" s="221"/>
      <c r="S365" s="250"/>
      <c r="T365" s="251"/>
    </row>
    <row r="366" spans="6:20" ht="24.75" hidden="1">
      <c r="F366" s="142" t="s">
        <v>714</v>
      </c>
      <c r="G366" s="256"/>
      <c r="H366" s="259" t="s">
        <v>715</v>
      </c>
      <c r="I366" s="201"/>
      <c r="J366" s="267"/>
      <c r="K366" s="264"/>
      <c r="L366" s="265"/>
      <c r="M366" s="265"/>
      <c r="N366" s="217"/>
      <c r="O366" s="270"/>
      <c r="P366" s="270"/>
      <c r="Q366" s="270"/>
      <c r="R366" s="221"/>
      <c r="S366" s="250"/>
      <c r="T366" s="251"/>
    </row>
    <row r="367" spans="6:20" ht="24.75" hidden="1">
      <c r="F367" s="142" t="s">
        <v>716</v>
      </c>
      <c r="G367" s="256"/>
      <c r="H367" s="259" t="s">
        <v>717</v>
      </c>
      <c r="I367" s="201"/>
      <c r="J367" s="267"/>
      <c r="K367" s="264"/>
      <c r="L367" s="265"/>
      <c r="M367" s="265"/>
      <c r="N367" s="217"/>
      <c r="O367" s="270"/>
      <c r="P367" s="270"/>
      <c r="Q367" s="270"/>
      <c r="R367" s="221"/>
      <c r="S367" s="250"/>
      <c r="T367" s="251"/>
    </row>
    <row r="368" spans="6:20" ht="24.75" hidden="1">
      <c r="F368" s="142" t="s">
        <v>718</v>
      </c>
      <c r="G368" s="256"/>
      <c r="H368" s="259" t="s">
        <v>719</v>
      </c>
      <c r="I368" s="201"/>
      <c r="J368" s="267"/>
      <c r="K368" s="264"/>
      <c r="L368" s="265"/>
      <c r="M368" s="265"/>
      <c r="N368" s="217"/>
      <c r="O368" s="270"/>
      <c r="P368" s="270"/>
      <c r="Q368" s="270"/>
      <c r="R368" s="221"/>
      <c r="S368" s="250"/>
      <c r="T368" s="251"/>
    </row>
    <row r="369" spans="6:20" ht="24.75" hidden="1">
      <c r="F369" s="142" t="s">
        <v>720</v>
      </c>
      <c r="G369" s="256"/>
      <c r="H369" s="259" t="s">
        <v>721</v>
      </c>
      <c r="I369" s="201"/>
      <c r="J369" s="142" t="s">
        <v>720</v>
      </c>
      <c r="K369" s="266" t="s">
        <v>721</v>
      </c>
      <c r="L369" s="265"/>
      <c r="M369" s="265"/>
      <c r="N369" s="217"/>
      <c r="O369" s="270"/>
      <c r="P369" s="270"/>
      <c r="Q369" s="270"/>
      <c r="R369" s="221"/>
      <c r="S369" s="250"/>
      <c r="T369" s="251"/>
    </row>
    <row r="370" spans="6:20" ht="24.75" hidden="1">
      <c r="F370" s="158" t="s">
        <v>33</v>
      </c>
      <c r="G370" s="256"/>
      <c r="H370" s="259" t="s">
        <v>33</v>
      </c>
      <c r="I370" s="241"/>
      <c r="J370" s="142" t="s">
        <v>747</v>
      </c>
      <c r="K370" s="269" t="s">
        <v>748</v>
      </c>
      <c r="L370" s="265"/>
      <c r="M370" s="265"/>
      <c r="N370" s="217"/>
      <c r="O370" s="270"/>
      <c r="P370" s="270"/>
      <c r="Q370" s="270"/>
      <c r="R370" s="221"/>
      <c r="S370" s="250"/>
      <c r="T370" s="251"/>
    </row>
    <row r="371" spans="6:20" ht="36.75" hidden="1">
      <c r="F371" s="158" t="s">
        <v>33</v>
      </c>
      <c r="G371" s="256"/>
      <c r="H371" s="259" t="s">
        <v>33</v>
      </c>
      <c r="I371" s="241"/>
      <c r="J371" s="142" t="s">
        <v>749</v>
      </c>
      <c r="K371" s="266" t="s">
        <v>750</v>
      </c>
      <c r="L371" s="272"/>
      <c r="M371" s="272"/>
      <c r="N371" s="217"/>
      <c r="O371" s="270"/>
      <c r="P371" s="270"/>
      <c r="Q371" s="270"/>
      <c r="R371" s="221"/>
      <c r="S371" s="250"/>
      <c r="T371" s="251"/>
    </row>
    <row r="372" spans="6:20" ht="36.75" hidden="1">
      <c r="F372" s="142" t="s">
        <v>722</v>
      </c>
      <c r="G372" s="256"/>
      <c r="H372" s="259" t="s">
        <v>723</v>
      </c>
      <c r="I372" s="201"/>
      <c r="J372" s="142" t="s">
        <v>751</v>
      </c>
      <c r="K372" s="266" t="s">
        <v>723</v>
      </c>
      <c r="L372" s="272"/>
      <c r="M372" s="272"/>
      <c r="N372" s="217"/>
      <c r="O372" s="270"/>
      <c r="P372" s="270"/>
      <c r="Q372" s="270"/>
      <c r="R372" s="221"/>
      <c r="S372" s="250"/>
      <c r="T372" s="251"/>
    </row>
    <row r="373" spans="6:20" ht="60.75" hidden="1">
      <c r="F373" s="142" t="s">
        <v>724</v>
      </c>
      <c r="G373" s="256"/>
      <c r="H373" s="259" t="s">
        <v>725</v>
      </c>
      <c r="I373" s="201"/>
      <c r="J373" s="142" t="s">
        <v>724</v>
      </c>
      <c r="K373" s="266" t="s">
        <v>725</v>
      </c>
      <c r="L373" s="272"/>
      <c r="M373" s="272"/>
      <c r="N373" s="217"/>
      <c r="O373" s="270"/>
      <c r="P373" s="270"/>
      <c r="Q373" s="270"/>
      <c r="R373" s="221"/>
      <c r="S373" s="250"/>
      <c r="T373" s="251"/>
    </row>
    <row r="374" spans="6:20" hidden="1">
      <c r="F374" s="142" t="s">
        <v>726</v>
      </c>
      <c r="G374" s="256"/>
      <c r="H374" s="259" t="s">
        <v>727</v>
      </c>
      <c r="I374" s="201"/>
      <c r="J374" s="142" t="s">
        <v>726</v>
      </c>
      <c r="K374" s="266" t="s">
        <v>727</v>
      </c>
      <c r="L374" s="272"/>
      <c r="M374" s="272"/>
      <c r="N374" s="217"/>
      <c r="O374" s="270"/>
      <c r="P374" s="270"/>
      <c r="Q374" s="270"/>
      <c r="R374" s="221"/>
      <c r="S374" s="250"/>
      <c r="T374" s="251"/>
    </row>
    <row r="375" spans="6:20" ht="48.75" hidden="1">
      <c r="F375" s="142" t="s">
        <v>728</v>
      </c>
      <c r="G375" s="256"/>
      <c r="H375" s="259" t="s">
        <v>729</v>
      </c>
      <c r="I375" s="201"/>
      <c r="J375" s="142" t="s">
        <v>728</v>
      </c>
      <c r="K375" s="266" t="s">
        <v>729</v>
      </c>
      <c r="L375" s="272"/>
      <c r="M375" s="272"/>
      <c r="N375" s="217"/>
      <c r="O375" s="270"/>
      <c r="P375" s="270"/>
      <c r="Q375" s="270"/>
      <c r="R375" s="221"/>
      <c r="S375" s="250"/>
      <c r="T375" s="251"/>
    </row>
    <row r="376" spans="6:20" ht="24.75" hidden="1">
      <c r="F376" s="142" t="s">
        <v>730</v>
      </c>
      <c r="G376" s="256"/>
      <c r="H376" s="259" t="s">
        <v>731</v>
      </c>
      <c r="I376" s="201"/>
      <c r="J376" s="142" t="s">
        <v>752</v>
      </c>
      <c r="K376" s="266" t="s">
        <v>731</v>
      </c>
      <c r="L376" s="272"/>
      <c r="M376" s="272"/>
      <c r="N376" s="217"/>
      <c r="O376" s="270"/>
      <c r="P376" s="270"/>
      <c r="Q376" s="270"/>
      <c r="R376" s="221"/>
      <c r="S376" s="250"/>
      <c r="T376" s="251"/>
    </row>
    <row r="377" spans="6:20" ht="36.75" hidden="1">
      <c r="F377" s="142" t="s">
        <v>732</v>
      </c>
      <c r="G377" s="256"/>
      <c r="H377" s="259" t="s">
        <v>733</v>
      </c>
      <c r="I377" s="201"/>
      <c r="J377" s="142" t="s">
        <v>753</v>
      </c>
      <c r="K377" s="266" t="s">
        <v>733</v>
      </c>
      <c r="L377" s="272"/>
      <c r="M377" s="272"/>
      <c r="N377" s="217"/>
      <c r="O377" s="270"/>
      <c r="P377" s="270"/>
      <c r="Q377" s="270"/>
      <c r="R377" s="221"/>
      <c r="S377" s="250"/>
      <c r="T377" s="251"/>
    </row>
    <row r="378" spans="6:20" ht="36.75" hidden="1">
      <c r="F378" s="142" t="s">
        <v>734</v>
      </c>
      <c r="G378" s="256"/>
      <c r="H378" s="259" t="s">
        <v>735</v>
      </c>
      <c r="I378" s="201"/>
      <c r="J378" s="142" t="s">
        <v>754</v>
      </c>
      <c r="K378" s="266" t="s">
        <v>735</v>
      </c>
      <c r="L378" s="272"/>
      <c r="M378" s="272"/>
      <c r="N378" s="217"/>
      <c r="O378" s="270"/>
      <c r="P378" s="270"/>
      <c r="Q378" s="270"/>
      <c r="R378" s="221"/>
      <c r="S378" s="250"/>
      <c r="T378" s="251"/>
    </row>
    <row r="379" spans="6:20" ht="36.75" hidden="1">
      <c r="F379" s="142" t="s">
        <v>736</v>
      </c>
      <c r="G379" s="256"/>
      <c r="H379" s="259" t="s">
        <v>737</v>
      </c>
      <c r="I379" s="201"/>
      <c r="J379" s="142" t="s">
        <v>755</v>
      </c>
      <c r="K379" s="266" t="s">
        <v>737</v>
      </c>
      <c r="L379" s="272"/>
      <c r="M379" s="272"/>
      <c r="N379" s="217"/>
      <c r="O379" s="270"/>
      <c r="P379" s="270"/>
      <c r="Q379" s="270"/>
      <c r="R379" s="221"/>
      <c r="S379" s="250"/>
      <c r="T379" s="251"/>
    </row>
    <row r="380" spans="6:20" ht="48.75" hidden="1">
      <c r="F380" s="142" t="s">
        <v>738</v>
      </c>
      <c r="G380" s="256"/>
      <c r="H380" s="259" t="s">
        <v>739</v>
      </c>
      <c r="I380" s="201"/>
      <c r="J380" s="142" t="s">
        <v>756</v>
      </c>
      <c r="K380" s="266" t="s">
        <v>739</v>
      </c>
      <c r="L380" s="273"/>
      <c r="M380" s="273"/>
      <c r="N380" s="217"/>
      <c r="O380" s="270"/>
      <c r="P380" s="270"/>
      <c r="Q380" s="270"/>
      <c r="R380" s="221"/>
      <c r="S380" s="250"/>
      <c r="T380" s="251"/>
    </row>
    <row r="381" spans="6:20" hidden="1">
      <c r="F381" s="102" t="s">
        <v>740</v>
      </c>
      <c r="G381" s="260"/>
      <c r="H381" s="102"/>
      <c r="I381" s="261"/>
      <c r="J381" s="262"/>
      <c r="K381" s="264"/>
      <c r="L381" s="274"/>
      <c r="M381" s="274"/>
      <c r="N381" s="244"/>
      <c r="O381" s="271"/>
      <c r="P381" s="271"/>
      <c r="Q381" s="271"/>
      <c r="R381" s="170"/>
      <c r="S381" s="248"/>
      <c r="T381" s="249"/>
    </row>
    <row r="382" spans="6:20">
      <c r="L382" s="136"/>
      <c r="M382" s="136"/>
    </row>
  </sheetData>
  <mergeCells count="5">
    <mergeCell ref="B4:E4"/>
    <mergeCell ref="F32:F33"/>
    <mergeCell ref="L1:R1"/>
    <mergeCell ref="A3:N3"/>
    <mergeCell ref="F2:T2"/>
  </mergeCells>
  <pageMargins left="0.23622047244094499" right="0.23622047244094499" top="0.15748031496063" bottom="0.196850393700787" header="0.31496062992126" footer="0.31496062992126"/>
  <pageSetup paperSize="9" scale="59" fitToWidth="8" fitToHeight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Fin-01</cp:lastModifiedBy>
  <cp:lastPrinted>2023-07-07T01:52:48Z</cp:lastPrinted>
  <dcterms:created xsi:type="dcterms:W3CDTF">2006-09-16T00:00:00Z</dcterms:created>
  <dcterms:modified xsi:type="dcterms:W3CDTF">2024-11-07T05:50:02Z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243D7A35825A4FC79C2F56117E90E61A</vt:lpwstr>
  </property>
  <property fmtid="{D5CDD505-2E9C-101B-9397-08002B2CF9AE}" pid="3" name="KSOProductBuildVer">
    <vt:lpwstr>1049-11.2.0.11537</vt:lpwstr>
  </property>
</Properties>
</file>